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x 1(a)" sheetId="1" r:id="rId1"/>
    <sheet name="Anx 4 (a)" sheetId="2" r:id="rId2"/>
    <sheet name="Anx 4 (b)" sheetId="3" r:id="rId3"/>
    <sheet name="Anx 5" sheetId="4" r:id="rId4"/>
    <sheet name="Anx 6" sheetId="5" r:id="rId5"/>
    <sheet name="Anx 7" sheetId="6" r:id="rId6"/>
    <sheet name="Anx 8" sheetId="7" r:id="rId7"/>
    <sheet name="Anx 9" sheetId="8" r:id="rId8"/>
    <sheet name="Anx 10" sheetId="9" r:id="rId9"/>
    <sheet name="Anx 10 (a)" sheetId="10" r:id="rId10"/>
    <sheet name="Anx 10 (b)" sheetId="11" r:id="rId11"/>
    <sheet name="Anx 10 (c)" sheetId="12" r:id="rId12"/>
    <sheet name="Anx 11" sheetId="13" r:id="rId13"/>
    <sheet name="Anx 12" sheetId="14" r:id="rId14"/>
    <sheet name="Anx 13" sheetId="15" r:id="rId15"/>
    <sheet name="Anx 14" sheetId="16" r:id="rId16"/>
    <sheet name="Anx 15 (a)" sheetId="17" r:id="rId17"/>
    <sheet name="Anx 15 (b)" sheetId="18" r:id="rId18"/>
    <sheet name="Anx 16(a)" sheetId="19" r:id="rId19"/>
    <sheet name="Anx 16 (b)" sheetId="20" r:id="rId20"/>
    <sheet name="Anx 16 (c)" sheetId="21" r:id="rId21"/>
    <sheet name="Anx 17" sheetId="22" r:id="rId22"/>
    <sheet name="Anx 19" sheetId="23" r:id="rId23"/>
    <sheet name="Anx 21" sheetId="24" r:id="rId24"/>
    <sheet name="Anx 22" sheetId="25" r:id="rId25"/>
    <sheet name="Anx 33" sheetId="27" r:id="rId26"/>
    <sheet name="Anx 34(a) &amp; 34(b)" sheetId="26" r:id="rId27"/>
    <sheet name="Anx 35 (a)" sheetId="28" r:id="rId28"/>
    <sheet name="Anx 35 (b)" sheetId="29" r:id="rId29"/>
    <sheet name="Anx 35 (c)" sheetId="30" r:id="rId30"/>
    <sheet name="Anx 36" sheetId="31" r:id="rId31"/>
    <sheet name="Anx 36(a)" sheetId="32" r:id="rId32"/>
    <sheet name="Anx 37" sheetId="33" r:id="rId33"/>
    <sheet name="Anx 38" sheetId="34" r:id="rId34"/>
    <sheet name="Anx 39" sheetId="35" r:id="rId35"/>
    <sheet name="Anx 40" sheetId="36" r:id="rId36"/>
    <sheet name="Anx 41" sheetId="37" r:id="rId37"/>
    <sheet name="Anx 42" sheetId="38" r:id="rId38"/>
  </sheets>
  <externalReferences>
    <externalReference r:id="rId39"/>
    <externalReference r:id="rId40"/>
    <externalReference r:id="rId41"/>
    <externalReference r:id="rId42"/>
    <externalReference r:id="rId43"/>
  </externalReferences>
  <calcPr calcId="124519"/>
</workbook>
</file>

<file path=xl/calcChain.xml><?xml version="1.0" encoding="utf-8"?>
<calcChain xmlns="http://schemas.openxmlformats.org/spreadsheetml/2006/main">
  <c r="K69" i="38"/>
  <c r="J69"/>
  <c r="I69"/>
  <c r="H69"/>
  <c r="G69"/>
  <c r="F69"/>
  <c r="E69"/>
  <c r="D69"/>
  <c r="C69"/>
  <c r="K65"/>
  <c r="J65"/>
  <c r="I65"/>
  <c r="H65"/>
  <c r="G65"/>
  <c r="F65"/>
  <c r="E65"/>
  <c r="D65"/>
  <c r="C65"/>
  <c r="K63"/>
  <c r="J63"/>
  <c r="I63"/>
  <c r="H63"/>
  <c r="G63"/>
  <c r="F63"/>
  <c r="E63"/>
  <c r="D63"/>
  <c r="C63"/>
  <c r="K56"/>
  <c r="J56"/>
  <c r="I56"/>
  <c r="H56"/>
  <c r="G56"/>
  <c r="F56"/>
  <c r="E56"/>
  <c r="D56"/>
  <c r="C56"/>
  <c r="K51"/>
  <c r="J51"/>
  <c r="I51"/>
  <c r="H51"/>
  <c r="G51"/>
  <c r="F51"/>
  <c r="E51"/>
  <c r="D51"/>
  <c r="C51"/>
  <c r="K31"/>
  <c r="K70" s="1"/>
  <c r="J31"/>
  <c r="I31"/>
  <c r="I70" s="1"/>
  <c r="H31"/>
  <c r="G31"/>
  <c r="G70" s="1"/>
  <c r="F31"/>
  <c r="E31"/>
  <c r="E70" s="1"/>
  <c r="D31"/>
  <c r="C31"/>
  <c r="C70" s="1"/>
  <c r="K13"/>
  <c r="K57" s="1"/>
  <c r="J13"/>
  <c r="J57" s="1"/>
  <c r="I13"/>
  <c r="I57" s="1"/>
  <c r="H13"/>
  <c r="H70" s="1"/>
  <c r="G13"/>
  <c r="G57" s="1"/>
  <c r="F13"/>
  <c r="F57" s="1"/>
  <c r="E13"/>
  <c r="E57" s="1"/>
  <c r="D13"/>
  <c r="D70" s="1"/>
  <c r="C13"/>
  <c r="C57" s="1"/>
  <c r="D57" l="1"/>
  <c r="H57"/>
  <c r="C58"/>
  <c r="G58"/>
  <c r="K58"/>
  <c r="F58"/>
  <c r="J58"/>
  <c r="F70"/>
  <c r="J70"/>
  <c r="E58"/>
  <c r="I58"/>
  <c r="D58"/>
  <c r="H58"/>
  <c r="M68" i="37"/>
  <c r="L68"/>
  <c r="J68"/>
  <c r="I68"/>
  <c r="K68" s="1"/>
  <c r="N68" s="1"/>
  <c r="H68"/>
  <c r="G68"/>
  <c r="F68"/>
  <c r="E68"/>
  <c r="D68"/>
  <c r="C68"/>
  <c r="N67"/>
  <c r="K67"/>
  <c r="K66"/>
  <c r="N66" s="1"/>
  <c r="K65"/>
  <c r="M64"/>
  <c r="L64"/>
  <c r="K64"/>
  <c r="N64" s="1"/>
  <c r="J64"/>
  <c r="I64"/>
  <c r="H64"/>
  <c r="G64"/>
  <c r="F64"/>
  <c r="E64"/>
  <c r="D64"/>
  <c r="C64"/>
  <c r="N63"/>
  <c r="K63"/>
  <c r="M62"/>
  <c r="L62"/>
  <c r="J62"/>
  <c r="I62"/>
  <c r="K62" s="1"/>
  <c r="N62" s="1"/>
  <c r="H62"/>
  <c r="G62"/>
  <c r="F62"/>
  <c r="E62"/>
  <c r="D62"/>
  <c r="C62"/>
  <c r="K61"/>
  <c r="N61" s="1"/>
  <c r="N60"/>
  <c r="K60"/>
  <c r="K59"/>
  <c r="N59" s="1"/>
  <c r="M56"/>
  <c r="L56"/>
  <c r="K56"/>
  <c r="N56" s="1"/>
  <c r="J56"/>
  <c r="I56"/>
  <c r="H56"/>
  <c r="G56"/>
  <c r="F56"/>
  <c r="E56"/>
  <c r="D56"/>
  <c r="C56"/>
  <c r="N55"/>
  <c r="K55"/>
  <c r="K54"/>
  <c r="N54" s="1"/>
  <c r="N53"/>
  <c r="K53"/>
  <c r="K52"/>
  <c r="N52" s="1"/>
  <c r="M51"/>
  <c r="L51"/>
  <c r="K51"/>
  <c r="N51" s="1"/>
  <c r="J51"/>
  <c r="I51"/>
  <c r="H51"/>
  <c r="G51"/>
  <c r="F51"/>
  <c r="E51"/>
  <c r="D51"/>
  <c r="C51"/>
  <c r="N50"/>
  <c r="K50"/>
  <c r="K49"/>
  <c r="N49" s="1"/>
  <c r="N48"/>
  <c r="K48"/>
  <c r="K47"/>
  <c r="N47" s="1"/>
  <c r="N46"/>
  <c r="K46"/>
  <c r="K45"/>
  <c r="N45" s="1"/>
  <c r="N44"/>
  <c r="K44"/>
  <c r="K43"/>
  <c r="N43" s="1"/>
  <c r="N42"/>
  <c r="K42"/>
  <c r="K41"/>
  <c r="N41" s="1"/>
  <c r="N40"/>
  <c r="K40"/>
  <c r="K39"/>
  <c r="N39" s="1"/>
  <c r="N38"/>
  <c r="K38"/>
  <c r="K37"/>
  <c r="N37" s="1"/>
  <c r="N36"/>
  <c r="K36"/>
  <c r="K35"/>
  <c r="N35" s="1"/>
  <c r="N34"/>
  <c r="K34"/>
  <c r="K33"/>
  <c r="N33" s="1"/>
  <c r="N32"/>
  <c r="K32"/>
  <c r="M31"/>
  <c r="L31"/>
  <c r="J31"/>
  <c r="I31"/>
  <c r="K31" s="1"/>
  <c r="N31" s="1"/>
  <c r="H31"/>
  <c r="G31"/>
  <c r="F31"/>
  <c r="E31"/>
  <c r="D31"/>
  <c r="C31"/>
  <c r="K30"/>
  <c r="N30" s="1"/>
  <c r="N29"/>
  <c r="K29"/>
  <c r="K28"/>
  <c r="N28" s="1"/>
  <c r="N27"/>
  <c r="K27"/>
  <c r="K26"/>
  <c r="N26" s="1"/>
  <c r="N25"/>
  <c r="K25"/>
  <c r="K24"/>
  <c r="N24" s="1"/>
  <c r="N23"/>
  <c r="K23"/>
  <c r="K22"/>
  <c r="N22" s="1"/>
  <c r="N21"/>
  <c r="K21"/>
  <c r="K20"/>
  <c r="N20" s="1"/>
  <c r="N19"/>
  <c r="K19"/>
  <c r="K18"/>
  <c r="N18" s="1"/>
  <c r="N17"/>
  <c r="K17"/>
  <c r="K16"/>
  <c r="N16" s="1"/>
  <c r="N15"/>
  <c r="K15"/>
  <c r="K14"/>
  <c r="N14" s="1"/>
  <c r="M13"/>
  <c r="M57" s="1"/>
  <c r="M69" s="1"/>
  <c r="L13"/>
  <c r="L57" s="1"/>
  <c r="L69" s="1"/>
  <c r="K13"/>
  <c r="N13" s="1"/>
  <c r="J13"/>
  <c r="J57" s="1"/>
  <c r="J69" s="1"/>
  <c r="I13"/>
  <c r="I57" s="1"/>
  <c r="H13"/>
  <c r="H57" s="1"/>
  <c r="H69" s="1"/>
  <c r="G13"/>
  <c r="G57" s="1"/>
  <c r="G69" s="1"/>
  <c r="F13"/>
  <c r="F57" s="1"/>
  <c r="F69" s="1"/>
  <c r="E13"/>
  <c r="E57" s="1"/>
  <c r="E69" s="1"/>
  <c r="D13"/>
  <c r="D57" s="1"/>
  <c r="D69" s="1"/>
  <c r="C13"/>
  <c r="C57" s="1"/>
  <c r="C69" s="1"/>
  <c r="N12"/>
  <c r="K12"/>
  <c r="K11"/>
  <c r="N11" s="1"/>
  <c r="N10"/>
  <c r="K10"/>
  <c r="K9"/>
  <c r="N9" s="1"/>
  <c r="N8"/>
  <c r="K8"/>
  <c r="I69" l="1"/>
  <c r="K69" s="1"/>
  <c r="N69" s="1"/>
  <c r="K57"/>
  <c r="N57" s="1"/>
  <c r="N69" i="36" l="1"/>
  <c r="M69"/>
  <c r="L69"/>
  <c r="K69"/>
  <c r="J69"/>
  <c r="I69"/>
  <c r="H69"/>
  <c r="G69"/>
  <c r="F69"/>
  <c r="E69"/>
  <c r="D69"/>
  <c r="C69"/>
  <c r="N68"/>
  <c r="M68"/>
  <c r="L68"/>
  <c r="N67"/>
  <c r="M67"/>
  <c r="L67"/>
  <c r="K67"/>
  <c r="K68" s="1"/>
  <c r="J67"/>
  <c r="I67"/>
  <c r="I68" s="1"/>
  <c r="H67"/>
  <c r="G67"/>
  <c r="G68" s="1"/>
  <c r="F67"/>
  <c r="E67"/>
  <c r="E68" s="1"/>
  <c r="D67"/>
  <c r="C67"/>
  <c r="C68" s="1"/>
  <c r="B67"/>
  <c r="N66"/>
  <c r="M66"/>
  <c r="L66"/>
  <c r="K66"/>
  <c r="J66"/>
  <c r="J68" s="1"/>
  <c r="I66"/>
  <c r="H66"/>
  <c r="H68" s="1"/>
  <c r="G66"/>
  <c r="F66"/>
  <c r="F68" s="1"/>
  <c r="E66"/>
  <c r="D66"/>
  <c r="D68" s="1"/>
  <c r="C66"/>
  <c r="B66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B63"/>
  <c r="N62"/>
  <c r="M62"/>
  <c r="L62"/>
  <c r="K62"/>
  <c r="J62"/>
  <c r="I62"/>
  <c r="H62"/>
  <c r="G62"/>
  <c r="F62"/>
  <c r="E62"/>
  <c r="D62"/>
  <c r="C62"/>
  <c r="N61"/>
  <c r="M61"/>
  <c r="L61"/>
  <c r="K61"/>
  <c r="J61"/>
  <c r="I61"/>
  <c r="H61"/>
  <c r="G61"/>
  <c r="F61"/>
  <c r="E61"/>
  <c r="D61"/>
  <c r="C61"/>
  <c r="B61"/>
  <c r="N60"/>
  <c r="M60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N57"/>
  <c r="M57"/>
  <c r="L57"/>
  <c r="K57"/>
  <c r="J57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N52"/>
  <c r="M52"/>
  <c r="L52"/>
  <c r="K52"/>
  <c r="J52"/>
  <c r="I52"/>
  <c r="H52"/>
  <c r="G52"/>
  <c r="F52"/>
  <c r="E52"/>
  <c r="D52"/>
  <c r="C52"/>
  <c r="B52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B48"/>
  <c r="N47"/>
  <c r="M47"/>
  <c r="L47"/>
  <c r="K47"/>
  <c r="J47"/>
  <c r="I47"/>
  <c r="H47"/>
  <c r="G47"/>
  <c r="F47"/>
  <c r="E47"/>
  <c r="D47"/>
  <c r="C47"/>
  <c r="B47"/>
  <c r="N46"/>
  <c r="M46"/>
  <c r="L46"/>
  <c r="K46"/>
  <c r="J46"/>
  <c r="I46"/>
  <c r="H46"/>
  <c r="G46"/>
  <c r="F46"/>
  <c r="E46"/>
  <c r="D46"/>
  <c r="C46"/>
  <c r="B46"/>
  <c r="N45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N69" i="35" l="1"/>
  <c r="M69"/>
  <c r="L69"/>
  <c r="K69"/>
  <c r="N68"/>
  <c r="M68"/>
  <c r="L68"/>
  <c r="K68"/>
  <c r="N67"/>
  <c r="M67"/>
  <c r="L67"/>
  <c r="K67"/>
  <c r="N65"/>
  <c r="M65"/>
  <c r="L65"/>
  <c r="K65"/>
  <c r="N64"/>
  <c r="M64"/>
  <c r="L64"/>
  <c r="K64"/>
  <c r="J62"/>
  <c r="I62"/>
  <c r="H62"/>
  <c r="G62"/>
  <c r="F62"/>
  <c r="E62"/>
  <c r="D62"/>
  <c r="C62"/>
  <c r="N61"/>
  <c r="M61"/>
  <c r="L61"/>
  <c r="K61"/>
  <c r="N60"/>
  <c r="M60"/>
  <c r="L60"/>
  <c r="K60"/>
  <c r="N59"/>
  <c r="N62" s="1"/>
  <c r="M59"/>
  <c r="M62" s="1"/>
  <c r="L59"/>
  <c r="L62" s="1"/>
  <c r="K59"/>
  <c r="K62" s="1"/>
  <c r="N56"/>
  <c r="M56"/>
  <c r="L56"/>
  <c r="K56"/>
  <c r="N55"/>
  <c r="M55"/>
  <c r="L55"/>
  <c r="K55"/>
  <c r="N54"/>
  <c r="M54"/>
  <c r="L54"/>
  <c r="K54"/>
  <c r="N53"/>
  <c r="M53"/>
  <c r="L53"/>
  <c r="K53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J13"/>
  <c r="J57" s="1"/>
  <c r="J70" s="1"/>
  <c r="I13"/>
  <c r="I57" s="1"/>
  <c r="I70" s="1"/>
  <c r="H13"/>
  <c r="H57" s="1"/>
  <c r="H70" s="1"/>
  <c r="G13"/>
  <c r="G57" s="1"/>
  <c r="G70" s="1"/>
  <c r="F13"/>
  <c r="F57" s="1"/>
  <c r="F70" s="1"/>
  <c r="E13"/>
  <c r="E57" s="1"/>
  <c r="E70" s="1"/>
  <c r="D13"/>
  <c r="D57" s="1"/>
  <c r="D70" s="1"/>
  <c r="C13"/>
  <c r="C57" s="1"/>
  <c r="C70" s="1"/>
  <c r="N12"/>
  <c r="M12"/>
  <c r="L12"/>
  <c r="K12"/>
  <c r="N11"/>
  <c r="M11"/>
  <c r="L11"/>
  <c r="K11"/>
  <c r="N10"/>
  <c r="M10"/>
  <c r="L10"/>
  <c r="K10"/>
  <c r="N9"/>
  <c r="M9"/>
  <c r="L9"/>
  <c r="K9"/>
  <c r="N8"/>
  <c r="N13" s="1"/>
  <c r="N57" s="1"/>
  <c r="N70" s="1"/>
  <c r="M8"/>
  <c r="M13" s="1"/>
  <c r="M57" s="1"/>
  <c r="M70" s="1"/>
  <c r="L8"/>
  <c r="L13" s="1"/>
  <c r="L57" s="1"/>
  <c r="L70" s="1"/>
  <c r="K8"/>
  <c r="K13" s="1"/>
  <c r="K57" s="1"/>
  <c r="K70" s="1"/>
  <c r="B67" i="33"/>
  <c r="B66"/>
  <c r="B63"/>
  <c r="B61"/>
  <c r="B60"/>
  <c r="B59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29"/>
  <c r="B28"/>
  <c r="B27"/>
  <c r="B26"/>
  <c r="B25"/>
  <c r="B24"/>
  <c r="B23"/>
  <c r="B22"/>
  <c r="B21"/>
  <c r="B20"/>
  <c r="B19"/>
  <c r="B18"/>
  <c r="B17"/>
  <c r="B16"/>
  <c r="B15"/>
  <c r="B14"/>
  <c r="M12"/>
  <c r="B11"/>
  <c r="B10"/>
  <c r="B9"/>
  <c r="B8"/>
  <c r="B7"/>
  <c r="F58" i="32" l="1"/>
  <c r="E58"/>
  <c r="D58"/>
  <c r="C58"/>
  <c r="F55"/>
  <c r="E55"/>
  <c r="D55"/>
  <c r="C55"/>
  <c r="F53"/>
  <c r="E53"/>
  <c r="D53"/>
  <c r="C53"/>
  <c r="F49"/>
  <c r="E49"/>
  <c r="D49"/>
  <c r="C49"/>
  <c r="F45"/>
  <c r="F59" s="1"/>
  <c r="E45"/>
  <c r="E59" s="1"/>
  <c r="D45"/>
  <c r="D59" s="1"/>
  <c r="C45"/>
  <c r="C59" s="1"/>
  <c r="D29" i="31"/>
  <c r="C29"/>
  <c r="D28"/>
  <c r="C28"/>
  <c r="D27"/>
  <c r="C27"/>
  <c r="D26"/>
  <c r="C26"/>
  <c r="D24"/>
  <c r="C24"/>
  <c r="D23"/>
  <c r="C23"/>
  <c r="D22"/>
  <c r="C22"/>
  <c r="D21"/>
  <c r="C21"/>
  <c r="D20"/>
  <c r="C20"/>
  <c r="D19"/>
  <c r="C19"/>
  <c r="D17"/>
  <c r="C17"/>
  <c r="D16"/>
  <c r="C16"/>
  <c r="D15"/>
  <c r="C15"/>
  <c r="D14"/>
  <c r="C14"/>
  <c r="D13"/>
  <c r="C13"/>
  <c r="D12"/>
  <c r="C12"/>
  <c r="D11"/>
  <c r="C11"/>
  <c r="D10"/>
  <c r="C10"/>
  <c r="D8"/>
  <c r="C8"/>
  <c r="D7"/>
  <c r="C7"/>
  <c r="D6"/>
  <c r="C6"/>
  <c r="D5"/>
  <c r="C5"/>
  <c r="F53" i="30" l="1"/>
  <c r="E53"/>
  <c r="D53"/>
  <c r="C53"/>
  <c r="F37" i="29"/>
  <c r="E37"/>
  <c r="D37"/>
  <c r="C37"/>
  <c r="I69" i="28" l="1"/>
  <c r="H69"/>
  <c r="G69"/>
  <c r="F69"/>
  <c r="E69"/>
  <c r="D69"/>
  <c r="C69"/>
  <c r="K68"/>
  <c r="J68"/>
  <c r="K67"/>
  <c r="K69" s="1"/>
  <c r="J67"/>
  <c r="J69" s="1"/>
  <c r="I65"/>
  <c r="K65" s="1"/>
  <c r="H65"/>
  <c r="J65" s="1"/>
  <c r="G65"/>
  <c r="F65"/>
  <c r="E65"/>
  <c r="D65"/>
  <c r="C65"/>
  <c r="K64"/>
  <c r="J64"/>
  <c r="I63"/>
  <c r="H63"/>
  <c r="G63"/>
  <c r="F63"/>
  <c r="E63"/>
  <c r="D63"/>
  <c r="C63"/>
  <c r="K62"/>
  <c r="J62"/>
  <c r="K61"/>
  <c r="K63" s="1"/>
  <c r="J61"/>
  <c r="J63" s="1"/>
  <c r="K60"/>
  <c r="J60"/>
  <c r="I56"/>
  <c r="H56"/>
  <c r="G56"/>
  <c r="F56"/>
  <c r="E56"/>
  <c r="D56"/>
  <c r="C56"/>
  <c r="K55"/>
  <c r="J55"/>
  <c r="K54"/>
  <c r="K56" s="1"/>
  <c r="J54"/>
  <c r="K53"/>
  <c r="J53"/>
  <c r="J56" s="1"/>
  <c r="I51"/>
  <c r="H51"/>
  <c r="H57" s="1"/>
  <c r="G51"/>
  <c r="G57" s="1"/>
  <c r="G58" s="1"/>
  <c r="G70" s="1"/>
  <c r="F51"/>
  <c r="E51"/>
  <c r="D51"/>
  <c r="D57" s="1"/>
  <c r="C51"/>
  <c r="C57" s="1"/>
  <c r="C58" s="1"/>
  <c r="C70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K51" s="1"/>
  <c r="J33"/>
  <c r="J51" s="1"/>
  <c r="I31"/>
  <c r="H31"/>
  <c r="G31"/>
  <c r="F31"/>
  <c r="E31"/>
  <c r="D31"/>
  <c r="C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K31" s="1"/>
  <c r="J15"/>
  <c r="J31" s="1"/>
  <c r="J13"/>
  <c r="I13"/>
  <c r="I57" s="1"/>
  <c r="H13"/>
  <c r="G13"/>
  <c r="F13"/>
  <c r="F57" s="1"/>
  <c r="F58" s="1"/>
  <c r="F70" s="1"/>
  <c r="E13"/>
  <c r="E57" s="1"/>
  <c r="D13"/>
  <c r="C13"/>
  <c r="K12"/>
  <c r="J12"/>
  <c r="K11"/>
  <c r="J11"/>
  <c r="K10"/>
  <c r="J10"/>
  <c r="K9"/>
  <c r="J9"/>
  <c r="K8"/>
  <c r="K13" s="1"/>
  <c r="J8"/>
  <c r="K57" l="1"/>
  <c r="K58" s="1"/>
  <c r="K70" s="1"/>
  <c r="J57"/>
  <c r="J58"/>
  <c r="J70" s="1"/>
  <c r="E58"/>
  <c r="E70" s="1"/>
  <c r="I58"/>
  <c r="I70" s="1"/>
  <c r="D58"/>
  <c r="D70" s="1"/>
  <c r="H58"/>
  <c r="H70" s="1"/>
  <c r="J68" i="27" l="1"/>
  <c r="I68"/>
  <c r="J67"/>
  <c r="I67"/>
  <c r="J66"/>
  <c r="I66"/>
  <c r="J65"/>
  <c r="I65"/>
  <c r="J63"/>
  <c r="I63"/>
  <c r="J62"/>
  <c r="I62"/>
  <c r="J61"/>
  <c r="I61"/>
  <c r="J60"/>
  <c r="I60"/>
  <c r="J59"/>
  <c r="I59"/>
  <c r="J58"/>
  <c r="I58"/>
  <c r="J56"/>
  <c r="I56"/>
  <c r="J55"/>
  <c r="I55"/>
  <c r="J54"/>
  <c r="I54"/>
  <c r="J53"/>
  <c r="I53"/>
  <c r="J52"/>
  <c r="I52"/>
  <c r="J51"/>
  <c r="I51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1"/>
  <c r="I11"/>
  <c r="J10"/>
  <c r="I10"/>
  <c r="J9"/>
  <c r="I9"/>
  <c r="J8"/>
  <c r="I8"/>
  <c r="J7"/>
  <c r="I7"/>
  <c r="J6"/>
  <c r="I6"/>
  <c r="V34" i="20" l="1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V7"/>
  <c r="V35" s="1"/>
  <c r="U7"/>
  <c r="U35" s="1"/>
  <c r="T7"/>
  <c r="S7"/>
  <c r="R7"/>
  <c r="R35" s="1"/>
  <c r="Q7"/>
  <c r="Q35" s="1"/>
  <c r="P7"/>
  <c r="O7"/>
  <c r="N7"/>
  <c r="N35" s="1"/>
  <c r="M7"/>
  <c r="M35" s="1"/>
  <c r="L7"/>
  <c r="K7"/>
  <c r="J7"/>
  <c r="J35" s="1"/>
  <c r="I7"/>
  <c r="I35" s="1"/>
  <c r="H7"/>
  <c r="G7"/>
  <c r="F7"/>
  <c r="F35" s="1"/>
  <c r="E7"/>
  <c r="E35" s="1"/>
  <c r="D7"/>
  <c r="C7"/>
  <c r="B7"/>
  <c r="B35" s="1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V5"/>
  <c r="U5"/>
  <c r="T5"/>
  <c r="T35" s="1"/>
  <c r="S5"/>
  <c r="S35" s="1"/>
  <c r="R5"/>
  <c r="Q5"/>
  <c r="P5"/>
  <c r="P35" s="1"/>
  <c r="O5"/>
  <c r="O35" s="1"/>
  <c r="N5"/>
  <c r="M5"/>
  <c r="L5"/>
  <c r="L35" s="1"/>
  <c r="K5"/>
  <c r="K35" s="1"/>
  <c r="J5"/>
  <c r="I5"/>
  <c r="H5"/>
  <c r="H35" s="1"/>
  <c r="G5"/>
  <c r="G35" s="1"/>
  <c r="F5"/>
  <c r="E5"/>
  <c r="D5"/>
  <c r="D35" s="1"/>
  <c r="C5"/>
  <c r="C35" s="1"/>
  <c r="B5"/>
  <c r="U51" i="19"/>
  <c r="T51"/>
  <c r="Q51"/>
  <c r="P51"/>
  <c r="M51"/>
  <c r="L51"/>
  <c r="I51"/>
  <c r="H51"/>
  <c r="E51"/>
  <c r="D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W49"/>
  <c r="W51" s="1"/>
  <c r="V49"/>
  <c r="V51" s="1"/>
  <c r="U49"/>
  <c r="T49"/>
  <c r="S49"/>
  <c r="S51" s="1"/>
  <c r="R49"/>
  <c r="R51" s="1"/>
  <c r="Q49"/>
  <c r="P49"/>
  <c r="O49"/>
  <c r="O51" s="1"/>
  <c r="N49"/>
  <c r="N51" s="1"/>
  <c r="M49"/>
  <c r="L49"/>
  <c r="K49"/>
  <c r="K51" s="1"/>
  <c r="J49"/>
  <c r="J51" s="1"/>
  <c r="I49"/>
  <c r="H49"/>
  <c r="G49"/>
  <c r="G51" s="1"/>
  <c r="F49"/>
  <c r="F51" s="1"/>
  <c r="E49"/>
  <c r="D49"/>
  <c r="C49"/>
  <c r="C51" s="1"/>
  <c r="T48"/>
  <c r="P48"/>
  <c r="L48"/>
  <c r="H48"/>
  <c r="D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W45"/>
  <c r="W48" s="1"/>
  <c r="V45"/>
  <c r="V48" s="1"/>
  <c r="U45"/>
  <c r="U48" s="1"/>
  <c r="T45"/>
  <c r="S45"/>
  <c r="S48" s="1"/>
  <c r="R45"/>
  <c r="R48" s="1"/>
  <c r="Q45"/>
  <c r="Q48" s="1"/>
  <c r="P45"/>
  <c r="O45"/>
  <c r="O48" s="1"/>
  <c r="N45"/>
  <c r="N48" s="1"/>
  <c r="M45"/>
  <c r="M48" s="1"/>
  <c r="L45"/>
  <c r="K45"/>
  <c r="K48" s="1"/>
  <c r="J45"/>
  <c r="J48" s="1"/>
  <c r="I45"/>
  <c r="I48" s="1"/>
  <c r="H45"/>
  <c r="G45"/>
  <c r="G48" s="1"/>
  <c r="F45"/>
  <c r="F48" s="1"/>
  <c r="E45"/>
  <c r="E48" s="1"/>
  <c r="D45"/>
  <c r="C45"/>
  <c r="C48" s="1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W28"/>
  <c r="W44" s="1"/>
  <c r="V28"/>
  <c r="U28"/>
  <c r="T28"/>
  <c r="T44" s="1"/>
  <c r="S28"/>
  <c r="S44" s="1"/>
  <c r="R28"/>
  <c r="Q28"/>
  <c r="P28"/>
  <c r="P44" s="1"/>
  <c r="O28"/>
  <c r="O44" s="1"/>
  <c r="N28"/>
  <c r="M28"/>
  <c r="L28"/>
  <c r="L44" s="1"/>
  <c r="K28"/>
  <c r="K44" s="1"/>
  <c r="J28"/>
  <c r="I28"/>
  <c r="H28"/>
  <c r="H44" s="1"/>
  <c r="G28"/>
  <c r="G44" s="1"/>
  <c r="F28"/>
  <c r="E28"/>
  <c r="D28"/>
  <c r="D44" s="1"/>
  <c r="C28"/>
  <c r="C44" s="1"/>
  <c r="W27"/>
  <c r="V27"/>
  <c r="V44" s="1"/>
  <c r="U27"/>
  <c r="U44" s="1"/>
  <c r="T27"/>
  <c r="S27"/>
  <c r="R27"/>
  <c r="R44" s="1"/>
  <c r="Q27"/>
  <c r="Q44" s="1"/>
  <c r="P27"/>
  <c r="O27"/>
  <c r="N27"/>
  <c r="N44" s="1"/>
  <c r="M27"/>
  <c r="M44" s="1"/>
  <c r="L27"/>
  <c r="K27"/>
  <c r="J27"/>
  <c r="J44" s="1"/>
  <c r="I27"/>
  <c r="I44" s="1"/>
  <c r="H27"/>
  <c r="G27"/>
  <c r="F27"/>
  <c r="F44" s="1"/>
  <c r="E27"/>
  <c r="E44" s="1"/>
  <c r="D27"/>
  <c r="C27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W6"/>
  <c r="V6"/>
  <c r="V26" s="1"/>
  <c r="U6"/>
  <c r="U26" s="1"/>
  <c r="T6"/>
  <c r="S6"/>
  <c r="R6"/>
  <c r="R26" s="1"/>
  <c r="Q6"/>
  <c r="Q26" s="1"/>
  <c r="P6"/>
  <c r="O6"/>
  <c r="N6"/>
  <c r="N26" s="1"/>
  <c r="M6"/>
  <c r="M26" s="1"/>
  <c r="L6"/>
  <c r="K6"/>
  <c r="J6"/>
  <c r="J26" s="1"/>
  <c r="I6"/>
  <c r="I26" s="1"/>
  <c r="H6"/>
  <c r="G6"/>
  <c r="F6"/>
  <c r="F26" s="1"/>
  <c r="E6"/>
  <c r="E26" s="1"/>
  <c r="D6"/>
  <c r="C6"/>
  <c r="W5"/>
  <c r="W26" s="1"/>
  <c r="W52" s="1"/>
  <c r="V5"/>
  <c r="U5"/>
  <c r="T5"/>
  <c r="T26" s="1"/>
  <c r="T52" s="1"/>
  <c r="S5"/>
  <c r="S26" s="1"/>
  <c r="S52" s="1"/>
  <c r="R5"/>
  <c r="Q5"/>
  <c r="P5"/>
  <c r="P26" s="1"/>
  <c r="P52" s="1"/>
  <c r="O5"/>
  <c r="O26" s="1"/>
  <c r="O52" s="1"/>
  <c r="N5"/>
  <c r="M5"/>
  <c r="L5"/>
  <c r="L26" s="1"/>
  <c r="L52" s="1"/>
  <c r="K5"/>
  <c r="K26" s="1"/>
  <c r="K52" s="1"/>
  <c r="J5"/>
  <c r="I5"/>
  <c r="H5"/>
  <c r="H26" s="1"/>
  <c r="H52" s="1"/>
  <c r="G5"/>
  <c r="G26" s="1"/>
  <c r="G52" s="1"/>
  <c r="F5"/>
  <c r="E5"/>
  <c r="D5"/>
  <c r="D26" s="1"/>
  <c r="D52" s="1"/>
  <c r="C5"/>
  <c r="C26" s="1"/>
  <c r="C52" s="1"/>
  <c r="F52" l="1"/>
  <c r="J52"/>
  <c r="N52"/>
  <c r="R52"/>
  <c r="V52"/>
  <c r="E52"/>
  <c r="I52"/>
  <c r="M52"/>
  <c r="Q52"/>
  <c r="U52"/>
  <c r="E49" i="18" l="1"/>
  <c r="D49"/>
  <c r="F49" s="1"/>
  <c r="C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9" i="17" l="1"/>
  <c r="D49"/>
  <c r="E49" s="1"/>
  <c r="C49"/>
  <c r="G49" s="1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C35" i="16" l="1"/>
  <c r="E35" s="1"/>
  <c r="F35" s="1"/>
  <c r="F34"/>
  <c r="E34"/>
  <c r="E33"/>
  <c r="F33" s="1"/>
  <c r="F32"/>
  <c r="E32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P68" i="14"/>
  <c r="N68"/>
  <c r="F68"/>
  <c r="E68"/>
  <c r="O68" s="1"/>
  <c r="D68"/>
  <c r="C68"/>
  <c r="M68" s="1"/>
  <c r="P67"/>
  <c r="O67"/>
  <c r="N67"/>
  <c r="M67"/>
  <c r="G67"/>
  <c r="Q67" s="1"/>
  <c r="P66"/>
  <c r="O66"/>
  <c r="N66"/>
  <c r="M66"/>
  <c r="G66"/>
  <c r="Q66" s="1"/>
  <c r="Q65"/>
  <c r="P65"/>
  <c r="O65"/>
  <c r="N65"/>
  <c r="M65"/>
  <c r="M64"/>
  <c r="K64"/>
  <c r="J64"/>
  <c r="I64"/>
  <c r="H64"/>
  <c r="G64"/>
  <c r="F64"/>
  <c r="P64" s="1"/>
  <c r="E64"/>
  <c r="O64" s="1"/>
  <c r="D64"/>
  <c r="N64" s="1"/>
  <c r="C64"/>
  <c r="P63"/>
  <c r="O63"/>
  <c r="N63"/>
  <c r="M63"/>
  <c r="L63"/>
  <c r="L64" s="1"/>
  <c r="Q64" s="1"/>
  <c r="G63"/>
  <c r="Q63" s="1"/>
  <c r="O62"/>
  <c r="K62"/>
  <c r="J62"/>
  <c r="I62"/>
  <c r="H62"/>
  <c r="G62"/>
  <c r="F62"/>
  <c r="P62" s="1"/>
  <c r="E62"/>
  <c r="D62"/>
  <c r="N62" s="1"/>
  <c r="C62"/>
  <c r="M62" s="1"/>
  <c r="P61"/>
  <c r="O61"/>
  <c r="N61"/>
  <c r="M61"/>
  <c r="L61"/>
  <c r="G61"/>
  <c r="Q61" s="1"/>
  <c r="Q60"/>
  <c r="P60"/>
  <c r="O60"/>
  <c r="N60"/>
  <c r="M60"/>
  <c r="L60"/>
  <c r="G60"/>
  <c r="P59"/>
  <c r="O59"/>
  <c r="N59"/>
  <c r="M59"/>
  <c r="L59"/>
  <c r="L62" s="1"/>
  <c r="G59"/>
  <c r="Q59" s="1"/>
  <c r="M55"/>
  <c r="K55"/>
  <c r="J55"/>
  <c r="I55"/>
  <c r="H55"/>
  <c r="F55"/>
  <c r="P55" s="1"/>
  <c r="E55"/>
  <c r="O55" s="1"/>
  <c r="D55"/>
  <c r="N55" s="1"/>
  <c r="C55"/>
  <c r="P54"/>
  <c r="O54"/>
  <c r="N54"/>
  <c r="M54"/>
  <c r="L54"/>
  <c r="G54"/>
  <c r="Q54" s="1"/>
  <c r="P53"/>
  <c r="O53"/>
  <c r="N53"/>
  <c r="M53"/>
  <c r="L53"/>
  <c r="G53"/>
  <c r="G55" s="1"/>
  <c r="P52"/>
  <c r="O52"/>
  <c r="N52"/>
  <c r="M52"/>
  <c r="L52"/>
  <c r="L55" s="1"/>
  <c r="G52"/>
  <c r="Q52" s="1"/>
  <c r="M50"/>
  <c r="K50"/>
  <c r="J50"/>
  <c r="I50"/>
  <c r="H50"/>
  <c r="F50"/>
  <c r="P50" s="1"/>
  <c r="E50"/>
  <c r="O50" s="1"/>
  <c r="D50"/>
  <c r="N50" s="1"/>
  <c r="C50"/>
  <c r="P49"/>
  <c r="O49"/>
  <c r="N49"/>
  <c r="M49"/>
  <c r="G49"/>
  <c r="Q49" s="1"/>
  <c r="P48"/>
  <c r="O48"/>
  <c r="N48"/>
  <c r="M48"/>
  <c r="L48"/>
  <c r="Q48" s="1"/>
  <c r="G48"/>
  <c r="Q47"/>
  <c r="P47"/>
  <c r="O47"/>
  <c r="N47"/>
  <c r="M47"/>
  <c r="L47"/>
  <c r="G47"/>
  <c r="P46"/>
  <c r="O46"/>
  <c r="N46"/>
  <c r="M46"/>
  <c r="L46"/>
  <c r="G46"/>
  <c r="Q46" s="1"/>
  <c r="P45"/>
  <c r="O45"/>
  <c r="N45"/>
  <c r="M45"/>
  <c r="L45"/>
  <c r="G45"/>
  <c r="Q45" s="1"/>
  <c r="P44"/>
  <c r="O44"/>
  <c r="N44"/>
  <c r="M44"/>
  <c r="L44"/>
  <c r="Q44" s="1"/>
  <c r="G44"/>
  <c r="Q43"/>
  <c r="P43"/>
  <c r="O43"/>
  <c r="N43"/>
  <c r="M43"/>
  <c r="L43"/>
  <c r="G43"/>
  <c r="P42"/>
  <c r="O42"/>
  <c r="N42"/>
  <c r="M42"/>
  <c r="L42"/>
  <c r="G42"/>
  <c r="Q42" s="1"/>
  <c r="P41"/>
  <c r="O41"/>
  <c r="N41"/>
  <c r="M41"/>
  <c r="L41"/>
  <c r="G41"/>
  <c r="Q41" s="1"/>
  <c r="P40"/>
  <c r="O40"/>
  <c r="N40"/>
  <c r="M40"/>
  <c r="L40"/>
  <c r="Q40" s="1"/>
  <c r="G40"/>
  <c r="Q39"/>
  <c r="P39"/>
  <c r="O39"/>
  <c r="N39"/>
  <c r="M39"/>
  <c r="L39"/>
  <c r="G39"/>
  <c r="P38"/>
  <c r="O38"/>
  <c r="N38"/>
  <c r="M38"/>
  <c r="L38"/>
  <c r="G38"/>
  <c r="Q38" s="1"/>
  <c r="P37"/>
  <c r="O37"/>
  <c r="N37"/>
  <c r="M37"/>
  <c r="L37"/>
  <c r="G37"/>
  <c r="Q37" s="1"/>
  <c r="P36"/>
  <c r="O36"/>
  <c r="N36"/>
  <c r="M36"/>
  <c r="L36"/>
  <c r="G36"/>
  <c r="Q36" s="1"/>
  <c r="Q35"/>
  <c r="P35"/>
  <c r="O35"/>
  <c r="N35"/>
  <c r="M35"/>
  <c r="L35"/>
  <c r="G35"/>
  <c r="P34"/>
  <c r="O34"/>
  <c r="N34"/>
  <c r="M34"/>
  <c r="L34"/>
  <c r="G34"/>
  <c r="Q34" s="1"/>
  <c r="P33"/>
  <c r="O33"/>
  <c r="N33"/>
  <c r="M33"/>
  <c r="L33"/>
  <c r="G33"/>
  <c r="G50" s="1"/>
  <c r="P32"/>
  <c r="O32"/>
  <c r="N32"/>
  <c r="M32"/>
  <c r="L32"/>
  <c r="L50" s="1"/>
  <c r="G32"/>
  <c r="M30"/>
  <c r="K30"/>
  <c r="K57" s="1"/>
  <c r="J30"/>
  <c r="I30"/>
  <c r="I57" s="1"/>
  <c r="H30"/>
  <c r="F30"/>
  <c r="P30" s="1"/>
  <c r="E30"/>
  <c r="E57" s="1"/>
  <c r="D30"/>
  <c r="N30" s="1"/>
  <c r="C30"/>
  <c r="C57" s="1"/>
  <c r="M57" s="1"/>
  <c r="P29"/>
  <c r="O29"/>
  <c r="N29"/>
  <c r="M29"/>
  <c r="L29"/>
  <c r="G29"/>
  <c r="Q29" s="1"/>
  <c r="P28"/>
  <c r="O28"/>
  <c r="N28"/>
  <c r="M28"/>
  <c r="L28"/>
  <c r="G28"/>
  <c r="Q28" s="1"/>
  <c r="P27"/>
  <c r="O27"/>
  <c r="N27"/>
  <c r="M27"/>
  <c r="L27"/>
  <c r="G27"/>
  <c r="Q27" s="1"/>
  <c r="Q26"/>
  <c r="P26"/>
  <c r="O26"/>
  <c r="N26"/>
  <c r="M26"/>
  <c r="L26"/>
  <c r="G26"/>
  <c r="P25"/>
  <c r="O25"/>
  <c r="N25"/>
  <c r="M25"/>
  <c r="L25"/>
  <c r="G25"/>
  <c r="Q25" s="1"/>
  <c r="P24"/>
  <c r="O24"/>
  <c r="N24"/>
  <c r="M24"/>
  <c r="L24"/>
  <c r="G24"/>
  <c r="Q24" s="1"/>
  <c r="P23"/>
  <c r="O23"/>
  <c r="N23"/>
  <c r="M23"/>
  <c r="L23"/>
  <c r="G23"/>
  <c r="Q23" s="1"/>
  <c r="Q22"/>
  <c r="P22"/>
  <c r="O22"/>
  <c r="N22"/>
  <c r="M22"/>
  <c r="L22"/>
  <c r="G22"/>
  <c r="P21"/>
  <c r="O21"/>
  <c r="N21"/>
  <c r="M21"/>
  <c r="L21"/>
  <c r="G21"/>
  <c r="Q21" s="1"/>
  <c r="P20"/>
  <c r="O20"/>
  <c r="N20"/>
  <c r="M20"/>
  <c r="L20"/>
  <c r="G20"/>
  <c r="Q20" s="1"/>
  <c r="P19"/>
  <c r="O19"/>
  <c r="N19"/>
  <c r="M19"/>
  <c r="L19"/>
  <c r="G19"/>
  <c r="Q19" s="1"/>
  <c r="Q18"/>
  <c r="P18"/>
  <c r="O18"/>
  <c r="N18"/>
  <c r="M18"/>
  <c r="L18"/>
  <c r="G18"/>
  <c r="P17"/>
  <c r="O17"/>
  <c r="N17"/>
  <c r="M17"/>
  <c r="L17"/>
  <c r="G17"/>
  <c r="Q17" s="1"/>
  <c r="P16"/>
  <c r="O16"/>
  <c r="N16"/>
  <c r="M16"/>
  <c r="L16"/>
  <c r="G16"/>
  <c r="Q16" s="1"/>
  <c r="P15"/>
  <c r="O15"/>
  <c r="N15"/>
  <c r="M15"/>
  <c r="L15"/>
  <c r="Q15" s="1"/>
  <c r="G15"/>
  <c r="Q14"/>
  <c r="P14"/>
  <c r="O14"/>
  <c r="N14"/>
  <c r="M14"/>
  <c r="L14"/>
  <c r="L30" s="1"/>
  <c r="G14"/>
  <c r="G30" s="1"/>
  <c r="P12"/>
  <c r="K12"/>
  <c r="K56" s="1"/>
  <c r="K69" s="1"/>
  <c r="J12"/>
  <c r="J57" s="1"/>
  <c r="I12"/>
  <c r="I56" s="1"/>
  <c r="I69" s="1"/>
  <c r="H12"/>
  <c r="H57" s="1"/>
  <c r="F12"/>
  <c r="F57" s="1"/>
  <c r="P57" s="1"/>
  <c r="E12"/>
  <c r="E56" s="1"/>
  <c r="D12"/>
  <c r="D57" s="1"/>
  <c r="C12"/>
  <c r="C56" s="1"/>
  <c r="P11"/>
  <c r="O11"/>
  <c r="N11"/>
  <c r="M11"/>
  <c r="L11"/>
  <c r="G11"/>
  <c r="Q11" s="1"/>
  <c r="P10"/>
  <c r="O10"/>
  <c r="N10"/>
  <c r="M10"/>
  <c r="L10"/>
  <c r="G10"/>
  <c r="Q10" s="1"/>
  <c r="Q9"/>
  <c r="P9"/>
  <c r="O9"/>
  <c r="N9"/>
  <c r="M9"/>
  <c r="L9"/>
  <c r="G9"/>
  <c r="P8"/>
  <c r="O8"/>
  <c r="N8"/>
  <c r="M8"/>
  <c r="L8"/>
  <c r="L12" s="1"/>
  <c r="G8"/>
  <c r="Q8" s="1"/>
  <c r="P7"/>
  <c r="O7"/>
  <c r="N7"/>
  <c r="M7"/>
  <c r="L7"/>
  <c r="G7"/>
  <c r="G12" s="1"/>
  <c r="O56" l="1"/>
  <c r="E69"/>
  <c r="G57"/>
  <c r="G56"/>
  <c r="Q12"/>
  <c r="L57"/>
  <c r="L56"/>
  <c r="L69" s="1"/>
  <c r="M56"/>
  <c r="C69"/>
  <c r="M69" s="1"/>
  <c r="N57"/>
  <c r="Q30"/>
  <c r="Q50"/>
  <c r="Q55"/>
  <c r="Q62"/>
  <c r="O57"/>
  <c r="Q7"/>
  <c r="N12"/>
  <c r="O30"/>
  <c r="Q33"/>
  <c r="Q53"/>
  <c r="D56"/>
  <c r="H56"/>
  <c r="H69" s="1"/>
  <c r="G68"/>
  <c r="Q68" s="1"/>
  <c r="M12"/>
  <c r="F56"/>
  <c r="J56"/>
  <c r="J69" s="1"/>
  <c r="O12"/>
  <c r="Q32"/>
  <c r="Q56" l="1"/>
  <c r="G69"/>
  <c r="Q69" s="1"/>
  <c r="F69"/>
  <c r="P69" s="1"/>
  <c r="P56"/>
  <c r="N56"/>
  <c r="D69"/>
  <c r="N69" s="1"/>
  <c r="O69"/>
  <c r="Q57"/>
  <c r="P68" i="13" l="1"/>
  <c r="O68"/>
  <c r="F68"/>
  <c r="E68"/>
  <c r="D68"/>
  <c r="N68" s="1"/>
  <c r="C68"/>
  <c r="M68" s="1"/>
  <c r="Q67"/>
  <c r="P67"/>
  <c r="O67"/>
  <c r="N67"/>
  <c r="M67"/>
  <c r="G67"/>
  <c r="P66"/>
  <c r="O66"/>
  <c r="N66"/>
  <c r="M66"/>
  <c r="G66"/>
  <c r="Q66" s="1"/>
  <c r="N64"/>
  <c r="M64"/>
  <c r="K64"/>
  <c r="J64"/>
  <c r="I64"/>
  <c r="H64"/>
  <c r="G64"/>
  <c r="F64"/>
  <c r="P64" s="1"/>
  <c r="E64"/>
  <c r="O64" s="1"/>
  <c r="D64"/>
  <c r="C64"/>
  <c r="Q63"/>
  <c r="P63"/>
  <c r="O63"/>
  <c r="N63"/>
  <c r="M63"/>
  <c r="L63"/>
  <c r="L64" s="1"/>
  <c r="Q64" s="1"/>
  <c r="G63"/>
  <c r="P62"/>
  <c r="O62"/>
  <c r="L62"/>
  <c r="K62"/>
  <c r="J62"/>
  <c r="I62"/>
  <c r="H62"/>
  <c r="F62"/>
  <c r="E62"/>
  <c r="D62"/>
  <c r="N62" s="1"/>
  <c r="C62"/>
  <c r="M62" s="1"/>
  <c r="P61"/>
  <c r="O61"/>
  <c r="N61"/>
  <c r="M61"/>
  <c r="L61"/>
  <c r="G61"/>
  <c r="Q61" s="1"/>
  <c r="Q60"/>
  <c r="P60"/>
  <c r="O60"/>
  <c r="N60"/>
  <c r="M60"/>
  <c r="L60"/>
  <c r="G60"/>
  <c r="Q59"/>
  <c r="P59"/>
  <c r="O59"/>
  <c r="N59"/>
  <c r="M59"/>
  <c r="L59"/>
  <c r="G59"/>
  <c r="K57"/>
  <c r="H57"/>
  <c r="D57"/>
  <c r="N57" s="1"/>
  <c r="C57"/>
  <c r="M57" s="1"/>
  <c r="K56"/>
  <c r="K69" s="1"/>
  <c r="C56"/>
  <c r="C69" s="1"/>
  <c r="N55"/>
  <c r="M55"/>
  <c r="K55"/>
  <c r="J55"/>
  <c r="I55"/>
  <c r="H55"/>
  <c r="F55"/>
  <c r="P55" s="1"/>
  <c r="E55"/>
  <c r="O55" s="1"/>
  <c r="D55"/>
  <c r="C55"/>
  <c r="Q54"/>
  <c r="P54"/>
  <c r="O54"/>
  <c r="N54"/>
  <c r="M54"/>
  <c r="L54"/>
  <c r="G54"/>
  <c r="P53"/>
  <c r="O53"/>
  <c r="N53"/>
  <c r="M53"/>
  <c r="L53"/>
  <c r="G53"/>
  <c r="Q53" s="1"/>
  <c r="P52"/>
  <c r="O52"/>
  <c r="N52"/>
  <c r="M52"/>
  <c r="L52"/>
  <c r="L55" s="1"/>
  <c r="G52"/>
  <c r="G55" s="1"/>
  <c r="Q55" s="1"/>
  <c r="N50"/>
  <c r="M50"/>
  <c r="K50"/>
  <c r="J50"/>
  <c r="I50"/>
  <c r="H50"/>
  <c r="F50"/>
  <c r="P50" s="1"/>
  <c r="E50"/>
  <c r="O50" s="1"/>
  <c r="D50"/>
  <c r="C50"/>
  <c r="Q49"/>
  <c r="P49"/>
  <c r="O49"/>
  <c r="N49"/>
  <c r="M49"/>
  <c r="G49"/>
  <c r="P48"/>
  <c r="O48"/>
  <c r="N48"/>
  <c r="M48"/>
  <c r="L48"/>
  <c r="G48"/>
  <c r="Q48" s="1"/>
  <c r="Q47"/>
  <c r="P47"/>
  <c r="O47"/>
  <c r="N47"/>
  <c r="M47"/>
  <c r="L47"/>
  <c r="G47"/>
  <c r="Q46"/>
  <c r="P46"/>
  <c r="O46"/>
  <c r="N46"/>
  <c r="M46"/>
  <c r="L46"/>
  <c r="G46"/>
  <c r="P45"/>
  <c r="O45"/>
  <c r="N45"/>
  <c r="M45"/>
  <c r="L45"/>
  <c r="G45"/>
  <c r="Q45" s="1"/>
  <c r="P44"/>
  <c r="O44"/>
  <c r="N44"/>
  <c r="M44"/>
  <c r="L44"/>
  <c r="G44"/>
  <c r="Q44" s="1"/>
  <c r="Q43"/>
  <c r="P43"/>
  <c r="O43"/>
  <c r="N43"/>
  <c r="M43"/>
  <c r="L43"/>
  <c r="G43"/>
  <c r="Q42"/>
  <c r="P42"/>
  <c r="O42"/>
  <c r="N42"/>
  <c r="M42"/>
  <c r="L42"/>
  <c r="G42"/>
  <c r="P41"/>
  <c r="O41"/>
  <c r="N41"/>
  <c r="M41"/>
  <c r="L41"/>
  <c r="G41"/>
  <c r="Q41" s="1"/>
  <c r="P40"/>
  <c r="O40"/>
  <c r="N40"/>
  <c r="M40"/>
  <c r="L40"/>
  <c r="G40"/>
  <c r="Q40" s="1"/>
  <c r="Q39"/>
  <c r="P39"/>
  <c r="O39"/>
  <c r="N39"/>
  <c r="M39"/>
  <c r="L39"/>
  <c r="G39"/>
  <c r="Q38"/>
  <c r="P38"/>
  <c r="O38"/>
  <c r="N38"/>
  <c r="M38"/>
  <c r="L38"/>
  <c r="G38"/>
  <c r="P37"/>
  <c r="O37"/>
  <c r="N37"/>
  <c r="M37"/>
  <c r="L37"/>
  <c r="G37"/>
  <c r="Q37" s="1"/>
  <c r="P36"/>
  <c r="O36"/>
  <c r="N36"/>
  <c r="M36"/>
  <c r="L36"/>
  <c r="G36"/>
  <c r="Q36" s="1"/>
  <c r="Q35"/>
  <c r="P35"/>
  <c r="O35"/>
  <c r="N35"/>
  <c r="M35"/>
  <c r="L35"/>
  <c r="G35"/>
  <c r="Q34"/>
  <c r="P34"/>
  <c r="O34"/>
  <c r="N34"/>
  <c r="M34"/>
  <c r="L34"/>
  <c r="G34"/>
  <c r="P33"/>
  <c r="O33"/>
  <c r="N33"/>
  <c r="M33"/>
  <c r="L33"/>
  <c r="G33"/>
  <c r="Q33" s="1"/>
  <c r="P32"/>
  <c r="O32"/>
  <c r="N32"/>
  <c r="M32"/>
  <c r="L32"/>
  <c r="L50" s="1"/>
  <c r="G32"/>
  <c r="G50" s="1"/>
  <c r="N30"/>
  <c r="M30"/>
  <c r="K30"/>
  <c r="J30"/>
  <c r="J56" s="1"/>
  <c r="J69" s="1"/>
  <c r="I30"/>
  <c r="H30"/>
  <c r="F30"/>
  <c r="F56" s="1"/>
  <c r="E30"/>
  <c r="O30" s="1"/>
  <c r="D30"/>
  <c r="C30"/>
  <c r="Q29"/>
  <c r="P29"/>
  <c r="O29"/>
  <c r="N29"/>
  <c r="M29"/>
  <c r="L29"/>
  <c r="G29"/>
  <c r="P28"/>
  <c r="O28"/>
  <c r="N28"/>
  <c r="M28"/>
  <c r="L28"/>
  <c r="G28"/>
  <c r="Q28" s="1"/>
  <c r="P27"/>
  <c r="O27"/>
  <c r="N27"/>
  <c r="M27"/>
  <c r="L27"/>
  <c r="G27"/>
  <c r="Q27" s="1"/>
  <c r="Q26"/>
  <c r="P26"/>
  <c r="O26"/>
  <c r="N26"/>
  <c r="M26"/>
  <c r="L26"/>
  <c r="G26"/>
  <c r="Q25"/>
  <c r="P25"/>
  <c r="O25"/>
  <c r="N25"/>
  <c r="M25"/>
  <c r="L25"/>
  <c r="G25"/>
  <c r="P24"/>
  <c r="O24"/>
  <c r="N24"/>
  <c r="M24"/>
  <c r="L24"/>
  <c r="G24"/>
  <c r="Q24" s="1"/>
  <c r="P23"/>
  <c r="O23"/>
  <c r="N23"/>
  <c r="M23"/>
  <c r="L23"/>
  <c r="G23"/>
  <c r="Q23" s="1"/>
  <c r="Q22"/>
  <c r="P22"/>
  <c r="O22"/>
  <c r="N22"/>
  <c r="M22"/>
  <c r="L22"/>
  <c r="G22"/>
  <c r="Q21"/>
  <c r="P21"/>
  <c r="O21"/>
  <c r="N21"/>
  <c r="M21"/>
  <c r="L21"/>
  <c r="G21"/>
  <c r="P20"/>
  <c r="O20"/>
  <c r="N20"/>
  <c r="M20"/>
  <c r="L20"/>
  <c r="G20"/>
  <c r="Q20" s="1"/>
  <c r="P19"/>
  <c r="O19"/>
  <c r="N19"/>
  <c r="M19"/>
  <c r="L19"/>
  <c r="G19"/>
  <c r="Q19" s="1"/>
  <c r="Q18"/>
  <c r="P18"/>
  <c r="O18"/>
  <c r="N18"/>
  <c r="M18"/>
  <c r="L18"/>
  <c r="G18"/>
  <c r="Q17"/>
  <c r="P17"/>
  <c r="O17"/>
  <c r="N17"/>
  <c r="M17"/>
  <c r="L17"/>
  <c r="G17"/>
  <c r="P16"/>
  <c r="O16"/>
  <c r="N16"/>
  <c r="M16"/>
  <c r="L16"/>
  <c r="G16"/>
  <c r="Q16" s="1"/>
  <c r="P15"/>
  <c r="O15"/>
  <c r="N15"/>
  <c r="M15"/>
  <c r="L15"/>
  <c r="G15"/>
  <c r="Q15" s="1"/>
  <c r="Q14"/>
  <c r="P14"/>
  <c r="O14"/>
  <c r="N14"/>
  <c r="M14"/>
  <c r="L14"/>
  <c r="L30" s="1"/>
  <c r="G14"/>
  <c r="G30" s="1"/>
  <c r="Q30" s="1"/>
  <c r="P12"/>
  <c r="M12"/>
  <c r="K12"/>
  <c r="J12"/>
  <c r="J57" s="1"/>
  <c r="I12"/>
  <c r="I57" s="1"/>
  <c r="H12"/>
  <c r="H56" s="1"/>
  <c r="H69" s="1"/>
  <c r="F12"/>
  <c r="F57" s="1"/>
  <c r="P57" s="1"/>
  <c r="E12"/>
  <c r="E57" s="1"/>
  <c r="O57" s="1"/>
  <c r="D12"/>
  <c r="D56" s="1"/>
  <c r="C12"/>
  <c r="P11"/>
  <c r="O11"/>
  <c r="N11"/>
  <c r="M11"/>
  <c r="L11"/>
  <c r="G11"/>
  <c r="Q11" s="1"/>
  <c r="P10"/>
  <c r="O10"/>
  <c r="N10"/>
  <c r="M10"/>
  <c r="L10"/>
  <c r="G10"/>
  <c r="Q10" s="1"/>
  <c r="Q9"/>
  <c r="P9"/>
  <c r="O9"/>
  <c r="N9"/>
  <c r="M9"/>
  <c r="L9"/>
  <c r="G9"/>
  <c r="Q8"/>
  <c r="P8"/>
  <c r="O8"/>
  <c r="N8"/>
  <c r="M8"/>
  <c r="L8"/>
  <c r="G8"/>
  <c r="P7"/>
  <c r="O7"/>
  <c r="N7"/>
  <c r="M7"/>
  <c r="L7"/>
  <c r="L12" s="1"/>
  <c r="G7"/>
  <c r="Q7" s="1"/>
  <c r="L56" l="1"/>
  <c r="L69" s="1"/>
  <c r="L57"/>
  <c r="F69"/>
  <c r="P69" s="1"/>
  <c r="P56"/>
  <c r="Q50"/>
  <c r="D69"/>
  <c r="M69"/>
  <c r="G62"/>
  <c r="Q62" s="1"/>
  <c r="G12"/>
  <c r="O12"/>
  <c r="P30"/>
  <c r="Q32"/>
  <c r="Q52"/>
  <c r="E56"/>
  <c r="I56"/>
  <c r="I69" s="1"/>
  <c r="M56"/>
  <c r="G68"/>
  <c r="Q68" s="1"/>
  <c r="N12"/>
  <c r="G57" l="1"/>
  <c r="Q57" s="1"/>
  <c r="Q12"/>
  <c r="G56"/>
  <c r="E69"/>
  <c r="O69" s="1"/>
  <c r="O56"/>
  <c r="N69"/>
  <c r="N56"/>
  <c r="G69" l="1"/>
  <c r="Q69" s="1"/>
  <c r="Q56"/>
  <c r="H37" i="12" l="1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G35" i="3" l="1"/>
  <c r="H35" s="1"/>
  <c r="F35"/>
  <c r="D35"/>
  <c r="C35"/>
  <c r="E35" s="1"/>
  <c r="I35" s="1"/>
  <c r="I34"/>
  <c r="H34"/>
  <c r="E34"/>
  <c r="H33"/>
  <c r="I33" s="1"/>
  <c r="E33"/>
  <c r="H32"/>
  <c r="E32"/>
  <c r="I32" s="1"/>
  <c r="H31"/>
  <c r="E31"/>
  <c r="I31" s="1"/>
  <c r="I30"/>
  <c r="H30"/>
  <c r="E30"/>
  <c r="I29"/>
  <c r="H29"/>
  <c r="E29"/>
  <c r="H28"/>
  <c r="E28"/>
  <c r="I28" s="1"/>
  <c r="H27"/>
  <c r="E27"/>
  <c r="I27" s="1"/>
  <c r="I26"/>
  <c r="H26"/>
  <c r="E26"/>
  <c r="I25"/>
  <c r="H25"/>
  <c r="E25"/>
  <c r="H24"/>
  <c r="E24"/>
  <c r="I24" s="1"/>
  <c r="H23"/>
  <c r="E23"/>
  <c r="I23" s="1"/>
  <c r="I22"/>
  <c r="H22"/>
  <c r="E22"/>
  <c r="I21"/>
  <c r="H21"/>
  <c r="E21"/>
  <c r="H20"/>
  <c r="E20"/>
  <c r="I20" s="1"/>
  <c r="H19"/>
  <c r="E19"/>
  <c r="I19" s="1"/>
  <c r="I18"/>
  <c r="H18"/>
  <c r="E18"/>
  <c r="I17"/>
  <c r="H17"/>
  <c r="E17"/>
  <c r="H16"/>
  <c r="E16"/>
  <c r="I16" s="1"/>
  <c r="H15"/>
  <c r="E15"/>
  <c r="I15" s="1"/>
  <c r="I14"/>
  <c r="H14"/>
  <c r="E14"/>
  <c r="I13"/>
  <c r="H13"/>
  <c r="E13"/>
  <c r="H12"/>
  <c r="E12"/>
  <c r="I12" s="1"/>
  <c r="H11"/>
  <c r="E11"/>
  <c r="I11" s="1"/>
  <c r="I10"/>
  <c r="H10"/>
  <c r="E10"/>
  <c r="I9"/>
  <c r="H9"/>
  <c r="E9"/>
  <c r="H8"/>
  <c r="E8"/>
  <c r="I8" s="1"/>
  <c r="H7"/>
  <c r="E7"/>
  <c r="I7" s="1"/>
  <c r="I6"/>
  <c r="H6"/>
  <c r="E6"/>
  <c r="I5"/>
  <c r="H5"/>
  <c r="E5"/>
  <c r="L70" i="2" l="1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L68"/>
  <c r="K68"/>
  <c r="J68"/>
  <c r="I68"/>
  <c r="H68"/>
  <c r="G68"/>
  <c r="F68"/>
  <c r="E68"/>
  <c r="D68"/>
  <c r="C68"/>
  <c r="B68"/>
  <c r="L67"/>
  <c r="K67"/>
  <c r="J67"/>
  <c r="I67"/>
  <c r="H67"/>
  <c r="G67"/>
  <c r="M67" s="1"/>
  <c r="F67"/>
  <c r="E67"/>
  <c r="D67"/>
  <c r="C67"/>
  <c r="B67"/>
  <c r="L65"/>
  <c r="K65"/>
  <c r="J65"/>
  <c r="I65"/>
  <c r="H65"/>
  <c r="G65"/>
  <c r="F65"/>
  <c r="E65"/>
  <c r="D65"/>
  <c r="C65"/>
  <c r="L64"/>
  <c r="M64" s="1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M62" s="1"/>
  <c r="K62"/>
  <c r="J62"/>
  <c r="I62"/>
  <c r="H62"/>
  <c r="G62"/>
  <c r="F62"/>
  <c r="E62"/>
  <c r="D62"/>
  <c r="C62"/>
  <c r="B62"/>
  <c r="L61"/>
  <c r="M61" s="1"/>
  <c r="K61"/>
  <c r="J61"/>
  <c r="I61"/>
  <c r="H61"/>
  <c r="G61"/>
  <c r="F61"/>
  <c r="E61"/>
  <c r="D61"/>
  <c r="C61"/>
  <c r="B61"/>
  <c r="L60"/>
  <c r="M60" s="1"/>
  <c r="K60"/>
  <c r="J60"/>
  <c r="I60"/>
  <c r="H60"/>
  <c r="G60"/>
  <c r="F60"/>
  <c r="E60"/>
  <c r="D60"/>
  <c r="C60"/>
  <c r="B60"/>
  <c r="L58"/>
  <c r="K58"/>
  <c r="J58"/>
  <c r="I58"/>
  <c r="H58"/>
  <c r="G58"/>
  <c r="F58"/>
  <c r="E58"/>
  <c r="D58"/>
  <c r="C58"/>
  <c r="M57"/>
  <c r="L57"/>
  <c r="K57"/>
  <c r="J57"/>
  <c r="I57"/>
  <c r="H57"/>
  <c r="G57"/>
  <c r="F57"/>
  <c r="E57"/>
  <c r="D57"/>
  <c r="C57"/>
  <c r="L56"/>
  <c r="M56" s="1"/>
  <c r="K56"/>
  <c r="J56"/>
  <c r="I56"/>
  <c r="H56"/>
  <c r="G56"/>
  <c r="F56"/>
  <c r="E56"/>
  <c r="D56"/>
  <c r="C56"/>
  <c r="L55"/>
  <c r="K55"/>
  <c r="J55"/>
  <c r="I55"/>
  <c r="H55"/>
  <c r="G55"/>
  <c r="M55" s="1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1"/>
  <c r="K51"/>
  <c r="J51"/>
  <c r="I51"/>
  <c r="H51"/>
  <c r="G51"/>
  <c r="M51" s="1"/>
  <c r="F51"/>
  <c r="E51"/>
  <c r="D51"/>
  <c r="C51"/>
  <c r="L50"/>
  <c r="M50" s="1"/>
  <c r="K50"/>
  <c r="J50"/>
  <c r="I50"/>
  <c r="B50"/>
  <c r="L49"/>
  <c r="K49"/>
  <c r="J49"/>
  <c r="I49"/>
  <c r="H49"/>
  <c r="G49"/>
  <c r="F49"/>
  <c r="E49"/>
  <c r="D49"/>
  <c r="C49"/>
  <c r="B49"/>
  <c r="L48"/>
  <c r="M48" s="1"/>
  <c r="K48"/>
  <c r="J48"/>
  <c r="I48"/>
  <c r="H48"/>
  <c r="G48"/>
  <c r="F48"/>
  <c r="E48"/>
  <c r="D48"/>
  <c r="C48"/>
  <c r="B48"/>
  <c r="L47"/>
  <c r="M47" s="1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M44" s="1"/>
  <c r="K44"/>
  <c r="J44"/>
  <c r="I44"/>
  <c r="H44"/>
  <c r="G44"/>
  <c r="F44"/>
  <c r="E44"/>
  <c r="D44"/>
  <c r="C44"/>
  <c r="B44"/>
  <c r="L43"/>
  <c r="M43" s="1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M40" s="1"/>
  <c r="K40"/>
  <c r="J40"/>
  <c r="I40"/>
  <c r="H40"/>
  <c r="G40"/>
  <c r="F40"/>
  <c r="E40"/>
  <c r="D40"/>
  <c r="C40"/>
  <c r="B40"/>
  <c r="L39"/>
  <c r="M39" s="1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M37" s="1"/>
  <c r="K37"/>
  <c r="J37"/>
  <c r="I37"/>
  <c r="H37"/>
  <c r="G37"/>
  <c r="F37"/>
  <c r="E37"/>
  <c r="D37"/>
  <c r="C37"/>
  <c r="B37"/>
  <c r="L36"/>
  <c r="M36" s="1"/>
  <c r="K36"/>
  <c r="J36"/>
  <c r="I36"/>
  <c r="H36"/>
  <c r="G36"/>
  <c r="F36"/>
  <c r="E36"/>
  <c r="D36"/>
  <c r="C36"/>
  <c r="B36"/>
  <c r="L35"/>
  <c r="M35" s="1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M33" s="1"/>
  <c r="K33"/>
  <c r="J33"/>
  <c r="I33"/>
  <c r="H33"/>
  <c r="G33"/>
  <c r="F33"/>
  <c r="E33"/>
  <c r="D33"/>
  <c r="C33"/>
  <c r="B33"/>
  <c r="L31"/>
  <c r="M31" s="1"/>
  <c r="K31"/>
  <c r="J31"/>
  <c r="I31"/>
  <c r="H31"/>
  <c r="G31"/>
  <c r="F31"/>
  <c r="E31"/>
  <c r="D31"/>
  <c r="C31"/>
  <c r="L30"/>
  <c r="K30"/>
  <c r="J30"/>
  <c r="I30"/>
  <c r="H30"/>
  <c r="G30"/>
  <c r="M30" s="1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M26" s="1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M22" s="1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M18" s="1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3"/>
  <c r="K13"/>
  <c r="J13"/>
  <c r="I13"/>
  <c r="H13"/>
  <c r="G13"/>
  <c r="M13" s="1"/>
  <c r="F13"/>
  <c r="E13"/>
  <c r="D13"/>
  <c r="C13"/>
  <c r="L12"/>
  <c r="M12" s="1"/>
  <c r="K12"/>
  <c r="J12"/>
  <c r="I12"/>
  <c r="H12"/>
  <c r="G12"/>
  <c r="F12"/>
  <c r="E12"/>
  <c r="D12"/>
  <c r="C12"/>
  <c r="B12"/>
  <c r="L11"/>
  <c r="M11" s="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M9" s="1"/>
  <c r="K9"/>
  <c r="J9"/>
  <c r="I9"/>
  <c r="H9"/>
  <c r="G9"/>
  <c r="F9"/>
  <c r="E9"/>
  <c r="D9"/>
  <c r="C9"/>
  <c r="B9"/>
  <c r="L8"/>
  <c r="M8" s="1"/>
  <c r="K8"/>
  <c r="J8"/>
  <c r="I8"/>
  <c r="H8"/>
  <c r="G8"/>
  <c r="F8"/>
  <c r="E8"/>
  <c r="D8"/>
  <c r="C8"/>
  <c r="B8"/>
  <c r="M19" l="1"/>
  <c r="M23"/>
  <c r="M27"/>
  <c r="M68"/>
  <c r="M70"/>
  <c r="M24"/>
  <c r="M28"/>
  <c r="M41"/>
  <c r="M45"/>
  <c r="M49"/>
  <c r="M54"/>
  <c r="M69"/>
  <c r="M15"/>
  <c r="M53"/>
  <c r="M16"/>
  <c r="M20"/>
  <c r="M10"/>
  <c r="M17"/>
  <c r="M21"/>
  <c r="M25"/>
  <c r="M29"/>
  <c r="M34"/>
  <c r="M38"/>
  <c r="M42"/>
  <c r="M46"/>
  <c r="M58"/>
  <c r="M63"/>
  <c r="M65"/>
  <c r="D45" i="1"/>
  <c r="C45"/>
  <c r="E45" s="1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45" l="1"/>
</calcChain>
</file>

<file path=xl/comments1.xml><?xml version="1.0" encoding="utf-8"?>
<comments xmlns="http://schemas.openxmlformats.org/spreadsheetml/2006/main">
  <authors>
    <author>Author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20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W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4890 FOR OCT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4381 FOR OCT 16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OCT 16 REDUCED 
6202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1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1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2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2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4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4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5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5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6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6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2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2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9" authorId="0">
      <text>
        <r>
          <rPr>
            <sz val="8"/>
            <color indexed="81"/>
            <rFont val="Tahoma"/>
            <family val="2"/>
          </rPr>
          <t>NO DATA ENTRY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APEX AND DCC PUT UNDER ONE PLACE</t>
        </r>
      </text>
    </comment>
  </commentList>
</comments>
</file>

<file path=xl/sharedStrings.xml><?xml version="1.0" encoding="utf-8"?>
<sst xmlns="http://schemas.openxmlformats.org/spreadsheetml/2006/main" count="2895" uniqueCount="787">
  <si>
    <t xml:space="preserve">Status of readiness of Enrolment centres in Banks in Karnataka as on 20.09.2018 </t>
  </si>
  <si>
    <t>Sl</t>
  </si>
  <si>
    <t>Bank Name</t>
  </si>
  <si>
    <t>Target Enrolment Centres</t>
  </si>
  <si>
    <t>Active Enrolment Centres</t>
  </si>
  <si>
    <t>% Enrolment Centres Active</t>
  </si>
  <si>
    <t>No. of centres yet to be opened</t>
  </si>
  <si>
    <t>CANARA BANK</t>
  </si>
  <si>
    <t>State Bank of India</t>
  </si>
  <si>
    <t>Vijaya Bank</t>
  </si>
  <si>
    <t>Indian Overseas Bank</t>
  </si>
  <si>
    <t>Corporation Bank</t>
  </si>
  <si>
    <t>KARNATAKA BANK</t>
  </si>
  <si>
    <t>Syndicate Bank</t>
  </si>
  <si>
    <t>Central Bank of India</t>
  </si>
  <si>
    <t>Bank of India</t>
  </si>
  <si>
    <t>Bank of Maharashtra</t>
  </si>
  <si>
    <t xml:space="preserve">Oriental Bank of Commerce </t>
  </si>
  <si>
    <t>Allahabad Bank</t>
  </si>
  <si>
    <t>Andhra Bank</t>
  </si>
  <si>
    <t>Kotak Mahindra Bank</t>
  </si>
  <si>
    <t>Punjab National Bank</t>
  </si>
  <si>
    <t>Bank of Baroda</t>
  </si>
  <si>
    <t>Catholic Syrian Bank</t>
  </si>
  <si>
    <t>DCB Bank</t>
  </si>
  <si>
    <t>DENA BANK</t>
  </si>
  <si>
    <t>Federal Bank</t>
  </si>
  <si>
    <t>IDBI BANK LTD</t>
  </si>
  <si>
    <t>J&amp;K Bank</t>
  </si>
  <si>
    <t>KarurVysya Bank</t>
  </si>
  <si>
    <t>Axis Bank Ltd</t>
  </si>
  <si>
    <t>CityUnion Bank Limited</t>
  </si>
  <si>
    <t>Dhanlaxmi Bank</t>
  </si>
  <si>
    <t>HDFC Bank Limited</t>
  </si>
  <si>
    <t>IDFC BANK LIMITED</t>
  </si>
  <si>
    <t>Indian Bank</t>
  </si>
  <si>
    <t>IndusInd Bank Limited</t>
  </si>
  <si>
    <t>Lakshmi Vilas Bank</t>
  </si>
  <si>
    <t>Punjab &amp; Sindh Bank</t>
  </si>
  <si>
    <t>RBL Bank Limited</t>
  </si>
  <si>
    <t>South Indian Bank</t>
  </si>
  <si>
    <t>Tamil Nadu Mercantile Bank</t>
  </si>
  <si>
    <t>UNITED BANK OF INDIA</t>
  </si>
  <si>
    <t>YES Bank Limited</t>
  </si>
  <si>
    <t>Bandhan Bank Ltd</t>
  </si>
  <si>
    <t>ICICI Bank Ltd</t>
  </si>
  <si>
    <t>UCO BANK</t>
  </si>
  <si>
    <t>Union Bank of India</t>
  </si>
  <si>
    <t> Total</t>
  </si>
  <si>
    <t xml:space="preserve">    BANKING DATA - CD Ratio</t>
  </si>
  <si>
    <t>Sl.</t>
  </si>
  <si>
    <t>Name of Bank</t>
  </si>
  <si>
    <t xml:space="preserve">    BANKING DATA -CD Ratio</t>
  </si>
  <si>
    <t>Variation in Total ( June - March)</t>
  </si>
  <si>
    <t xml:space="preserve">AS AT  MARCH 2018     </t>
  </si>
  <si>
    <t xml:space="preserve">AS AT  JUNE 2018       </t>
  </si>
  <si>
    <t>No.</t>
  </si>
  <si>
    <t>Rur</t>
  </si>
  <si>
    <t>S.Urb</t>
  </si>
  <si>
    <t>Urb</t>
  </si>
  <si>
    <t>M/P.T</t>
  </si>
  <si>
    <t xml:space="preserve"> Total</t>
  </si>
  <si>
    <t>(A)</t>
  </si>
  <si>
    <t>Major Banks</t>
  </si>
  <si>
    <t xml:space="preserve">  Total (A)</t>
  </si>
  <si>
    <t>(B)Oth.Nationalised Bks</t>
  </si>
  <si>
    <t>Total (B)</t>
  </si>
  <si>
    <t>(C)</t>
  </si>
  <si>
    <t>Other Comm.Banks</t>
  </si>
  <si>
    <t>Total(C)</t>
  </si>
  <si>
    <t>(D)</t>
  </si>
  <si>
    <t xml:space="preserve">  R R B 's</t>
  </si>
  <si>
    <t xml:space="preserve">  Total (D)</t>
  </si>
  <si>
    <t>Total (Comm.Banks) A+B+C</t>
  </si>
  <si>
    <t>Total of Comm Banks and RRBs</t>
  </si>
  <si>
    <t>(E)</t>
  </si>
  <si>
    <t>Co-Op Sector</t>
  </si>
  <si>
    <t>(F)</t>
  </si>
  <si>
    <t>TOTAL (F)</t>
  </si>
  <si>
    <t>(G)</t>
  </si>
  <si>
    <t>Small Finance Bank</t>
  </si>
  <si>
    <t>TOTAL (G)</t>
  </si>
  <si>
    <t>Grand Total</t>
  </si>
  <si>
    <t>ANNEXURE 4(a)</t>
  </si>
  <si>
    <t xml:space="preserve">District Wise C.D. Ratio </t>
  </si>
  <si>
    <t>Sl.No.</t>
  </si>
  <si>
    <t>Name of the District</t>
  </si>
  <si>
    <t>As on 30.06.2018</t>
  </si>
  <si>
    <t>As on 31.03.2018</t>
  </si>
  <si>
    <t>Varaiation (June 2018 over Mar 2018)</t>
  </si>
  <si>
    <t>Deposits</t>
  </si>
  <si>
    <t>Advances</t>
  </si>
  <si>
    <t>CD Ratio</t>
  </si>
  <si>
    <t>Raichur</t>
  </si>
  <si>
    <t>Yadgir</t>
  </si>
  <si>
    <t>Haveri</t>
  </si>
  <si>
    <t xml:space="preserve">Davanagere </t>
  </si>
  <si>
    <t xml:space="preserve">Chitradurga </t>
  </si>
  <si>
    <t>Koppal</t>
  </si>
  <si>
    <t>Gulbarga</t>
  </si>
  <si>
    <t>Chamrajanagara</t>
  </si>
  <si>
    <t>Tumkur</t>
  </si>
  <si>
    <t xml:space="preserve">Hassan </t>
  </si>
  <si>
    <t>Bagalkot</t>
  </si>
  <si>
    <t>Chickballapura</t>
  </si>
  <si>
    <t xml:space="preserve">Mandya </t>
  </si>
  <si>
    <t>Vijayapura</t>
  </si>
  <si>
    <t xml:space="preserve">Gadag </t>
  </si>
  <si>
    <t>Kolar</t>
  </si>
  <si>
    <t>Ballari</t>
  </si>
  <si>
    <t xml:space="preserve">Chickmagalur </t>
  </si>
  <si>
    <t>Ramanagara</t>
  </si>
  <si>
    <t>Bengaluru [Rural]</t>
  </si>
  <si>
    <t>Bengaluru [Urban]</t>
  </si>
  <si>
    <t>Belagavi</t>
  </si>
  <si>
    <t>Kodagu</t>
  </si>
  <si>
    <t xml:space="preserve">Bidar </t>
  </si>
  <si>
    <t>Shimoga</t>
  </si>
  <si>
    <t>Dharwad</t>
  </si>
  <si>
    <t>Dakshina Kannada</t>
  </si>
  <si>
    <t>Mysore</t>
  </si>
  <si>
    <t>Udupi</t>
  </si>
  <si>
    <t>Uttara Kannada</t>
  </si>
  <si>
    <t xml:space="preserve">           All Districts-Total</t>
  </si>
  <si>
    <t>ANNEXURE- 4 (b)</t>
  </si>
  <si>
    <t>ANNEXURE -</t>
  </si>
  <si>
    <t xml:space="preserve">    BANKING DATA - DEPOSITS</t>
  </si>
  <si>
    <t>(Amount Rs. In Crore):</t>
  </si>
  <si>
    <t>Name of the Bank</t>
  </si>
  <si>
    <t xml:space="preserve">    BANKING DATA -DEPOSITS  </t>
  </si>
  <si>
    <t xml:space="preserve">    BANKING DATA - DEPOSITS  </t>
  </si>
  <si>
    <t>Variation (June 18 over Mar 18</t>
  </si>
  <si>
    <t>Rural</t>
  </si>
  <si>
    <t>S.Urban</t>
  </si>
  <si>
    <t>Urban</t>
  </si>
  <si>
    <t>M/PT</t>
  </si>
  <si>
    <t>Canara Bank</t>
  </si>
  <si>
    <t>(B)Other.Nationalised Banks</t>
  </si>
  <si>
    <t>Andhrabank</t>
  </si>
  <si>
    <t>Bank of Maharastra</t>
  </si>
  <si>
    <t>Dena Bank</t>
  </si>
  <si>
    <t xml:space="preserve">Indian Bank </t>
  </si>
  <si>
    <t>Oriental Bank of Commerce</t>
  </si>
  <si>
    <t>Punjab and Synd Bank</t>
  </si>
  <si>
    <t>UCO Bank</t>
  </si>
  <si>
    <t>Union Bank Of India</t>
  </si>
  <si>
    <t>United Bank of India</t>
  </si>
  <si>
    <t>IDBI Bank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</si>
  <si>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</si>
  <si>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</si>
  <si>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</si>
  <si>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</si>
  <si>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</si>
  <si>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</si>
  <si>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and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</si>
  <si>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</si>
  <si>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</si>
  <si>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</si>
  <si>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</si>
  <si>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</si>
  <si>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</si>
  <si>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</si>
  <si>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</si>
  <si>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YES BANK Ltd.</t>
  </si>
  <si>
    <t>Bandhan Bank</t>
  </si>
  <si>
    <t>KGB</t>
  </si>
  <si>
    <t>PKGB</t>
  </si>
  <si>
    <t>KVGB</t>
  </si>
  <si>
    <t>KSCARD Bk.Ltd</t>
  </si>
  <si>
    <t xml:space="preserve">K.S.Coop Apex Bank ltd </t>
  </si>
  <si>
    <t>Indl.Co.Op.Bank ltd.</t>
  </si>
  <si>
    <t>Total (E)</t>
  </si>
  <si>
    <t>KSFC</t>
  </si>
  <si>
    <t>Equitas Small Finance Bank</t>
  </si>
  <si>
    <t>Ujjivan Small Finnance</t>
  </si>
  <si>
    <t>ANNEXURE - 5</t>
  </si>
  <si>
    <t xml:space="preserve">    BANKING DATA - ADVANCES</t>
  </si>
  <si>
    <t>Amount Rs. In Crore</t>
  </si>
  <si>
    <t>Variation (June over March 2018</t>
  </si>
  <si>
    <t>(B)Oth.Nationalised Banks</t>
  </si>
  <si>
    <t xml:space="preserve">Kavery Grameena Bank </t>
  </si>
  <si>
    <t>Pragathi Krishna  Grameena Bank</t>
  </si>
  <si>
    <t>Karnataka Vikas Grameena Bank</t>
  </si>
  <si>
    <t>ANNEXURE - 6</t>
  </si>
  <si>
    <t>BANKING DATA - LEVEL OF  PRIORITY SECTOR ADVANCES AS AT  30.6.2018                                                                                              (Amount in Crore)</t>
  </si>
  <si>
    <t>Agriculture</t>
  </si>
  <si>
    <t>Micro, Small &amp; 
Medium Enterprises</t>
  </si>
  <si>
    <t>Export Credit</t>
  </si>
  <si>
    <t>EDUCATION</t>
  </si>
  <si>
    <t>HOUSING</t>
  </si>
  <si>
    <t>Social Infrastructure</t>
  </si>
  <si>
    <t>Renewable Energy</t>
  </si>
  <si>
    <t>OTHERS</t>
  </si>
  <si>
    <t>TOTAL</t>
  </si>
  <si>
    <t>Loans to Weaker Sections
 under Priority Sector</t>
  </si>
  <si>
    <t>No.A/cs</t>
  </si>
  <si>
    <t>Amt.O/s</t>
  </si>
  <si>
    <t>(B)Other Nationalised Banks</t>
  </si>
  <si>
    <t>( C )</t>
  </si>
  <si>
    <t>Tamil Nadu Merchantile Bank</t>
  </si>
  <si>
    <t xml:space="preserve"> Total  of  Comm Bks+RRBs</t>
  </si>
  <si>
    <t>ANNEXURE</t>
  </si>
  <si>
    <t>BANKING DATA - LEVEL OF NON  PRIORITY SECTOR ADVANCES AS AT  30.6.2018                                  (Amount Rs. in Crore)</t>
  </si>
  <si>
    <t>Micro, Small and Medium Enterprises</t>
  </si>
  <si>
    <t>Education</t>
  </si>
  <si>
    <t>Housing</t>
  </si>
  <si>
    <t xml:space="preserve">Personal Loans </t>
  </si>
  <si>
    <t>Others</t>
  </si>
  <si>
    <t>Total (G)</t>
  </si>
  <si>
    <t>Variation ( June - March )</t>
  </si>
  <si>
    <t>SF/MF</t>
  </si>
  <si>
    <t>SC/ST</t>
  </si>
  <si>
    <t>D R I</t>
  </si>
  <si>
    <t xml:space="preserve"> Total  COMM BKS+RRBs(A+B+C+D)</t>
  </si>
  <si>
    <t>GRAND TOTAL</t>
  </si>
  <si>
    <t>ANNEXURE - 9</t>
  </si>
  <si>
    <r>
      <t xml:space="preserve">BANKWISE DATA ON OUTSTANDINGS UNDER PSA AS AT  MARCH 2018 </t>
    </r>
    <r>
      <rPr>
        <b/>
        <sz val="14"/>
        <rFont val="Arial"/>
        <family val="2"/>
      </rPr>
      <t xml:space="preserve">(Amount in crores)    </t>
    </r>
  </si>
  <si>
    <r>
      <t xml:space="preserve">BANKWISE DATA ON OUTSTANDINGS UNDER PSA AS AT  JUNE 2018 </t>
    </r>
    <r>
      <rPr>
        <b/>
        <sz val="14"/>
        <rFont val="Arial"/>
        <family val="2"/>
      </rPr>
      <t xml:space="preserve">(Amount in crores)  </t>
    </r>
    <r>
      <rPr>
        <sz val="14"/>
        <rFont val="Arial"/>
        <family val="2"/>
      </rPr>
      <t xml:space="preserve">  </t>
    </r>
  </si>
  <si>
    <t>WEAKER SECTION ADVANCES IN THE STATE OF KARNATAKA AS ON 30.06.2018</t>
  </si>
  <si>
    <t>Amount Rs. In Crore:</t>
  </si>
  <si>
    <t xml:space="preserve">  Weaker Sec.Adv as on 30.06.2018</t>
  </si>
  <si>
    <t xml:space="preserve">  Weak Sec.Adv as on 31.03.2018</t>
  </si>
  <si>
    <t>Variation in Bal O/s</t>
  </si>
  <si>
    <t>Disb 01.04.2018 to 30.06.2018</t>
  </si>
  <si>
    <t>Outstanding as on 30/06/2018</t>
  </si>
  <si>
    <t>Disb 01.04.2017 to 31.03.2018</t>
  </si>
  <si>
    <t>O/S at the end of reporting Qtr.</t>
  </si>
  <si>
    <t>As on June 2018 over March 2018</t>
  </si>
  <si>
    <t>A</t>
  </si>
  <si>
    <t>Amount</t>
  </si>
  <si>
    <t xml:space="preserve"> (B)</t>
  </si>
  <si>
    <t>Other Nationalised Banks</t>
  </si>
  <si>
    <t>Grand Total (A+B+C+D)</t>
  </si>
  <si>
    <t>Total (Comm.Banks) a+b+c</t>
  </si>
  <si>
    <t>G</t>
  </si>
  <si>
    <t>TOTAL (A+B+C+D+E+F+G)</t>
  </si>
  <si>
    <t>ANNEXURE-10</t>
  </si>
  <si>
    <t xml:space="preserve">BANKWISE DISBURSEMENTS AND  O/S ADVANCES TO WOMEN, EX-SERVICEMEN &amp; EXPORT AS AT JUNE 2018 </t>
  </si>
  <si>
    <t>Amount in Rs.Crore:</t>
  </si>
  <si>
    <t xml:space="preserve">     W O M E N</t>
  </si>
  <si>
    <t>EX-SERVICEMEN</t>
  </si>
  <si>
    <t>EXPORT</t>
  </si>
  <si>
    <t>Disbursements from             (01.4.18-30.6.18</t>
  </si>
  <si>
    <t>Outstanding as at the end of 30.06.2018</t>
  </si>
  <si>
    <t>BANKWISE DISBURSEMENTS AND  O/S ADVANCES TO WOMEN, EX-SERVICEMEN &amp; EXPORT AS AT JUNE 2018 (Amount in lakhs) JUNE 2018 (Amount in lakhs)</t>
  </si>
  <si>
    <t xml:space="preserve">K.S.Coop Apex Bank  </t>
  </si>
  <si>
    <t>ANNEXURE - 10 (a)</t>
  </si>
  <si>
    <t>Bank wise Crop loans and Agri term loans disbursed during first quarter ending June 2018 of FY 2018-19</t>
  </si>
  <si>
    <t>SL</t>
  </si>
  <si>
    <t>Disbursement in Agriculture from 01.4.20 to 30.6.18</t>
  </si>
  <si>
    <t xml:space="preserve">Balance O/s under Agriculture as on 30.06.2018 </t>
  </si>
  <si>
    <t>Short Term loans</t>
  </si>
  <si>
    <t>Term loans</t>
  </si>
  <si>
    <t xml:space="preserve"> Total Agriculture</t>
  </si>
  <si>
    <t>Short Term Loans</t>
  </si>
  <si>
    <t>Term Loans</t>
  </si>
  <si>
    <t>Total Agriculture</t>
  </si>
  <si>
    <t>No.of Acs</t>
  </si>
  <si>
    <t>Amt.</t>
  </si>
  <si>
    <t>OBC</t>
  </si>
  <si>
    <t>Cathelic Syrian Bank.</t>
  </si>
  <si>
    <t>Total</t>
  </si>
  <si>
    <t>ANNEXURE:10 (b)</t>
  </si>
  <si>
    <t>District wise Agriculture loans disbursed during quarter ending June 2018 of FY 2018-19 &amp; Balance O/s as at 30.06.2018</t>
  </si>
  <si>
    <t>Amount Rs.in Crore</t>
  </si>
  <si>
    <t xml:space="preserve">Disbursements in Agriculture from 1.4. 18 To 30.6.18 </t>
  </si>
  <si>
    <t>Balance outstanding under Agriculture as at 30.6.18</t>
  </si>
  <si>
    <t>Total Agri</t>
  </si>
  <si>
    <t>Short term</t>
  </si>
  <si>
    <t xml:space="preserve">BAGALKOTE </t>
  </si>
  <si>
    <t>BALLARI</t>
  </si>
  <si>
    <t>BELAGAVI</t>
  </si>
  <si>
    <t>BENGALURU (Urban)</t>
  </si>
  <si>
    <t>BENGALURU (Rural)</t>
  </si>
  <si>
    <t xml:space="preserve">BIDAR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</si>
  <si>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</si>
  <si>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</si>
  <si>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</si>
  <si>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</si>
  <si>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</si>
  <si>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</si>
  <si>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</si>
  <si>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</si>
  <si>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</si>
  <si>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</si>
  <si>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KALBURGI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</si>
  <si>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</si>
  <si>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</si>
  <si>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</si>
  <si>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</si>
  <si>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</si>
  <si>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</si>
  <si>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</si>
  <si>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</si>
  <si>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</si>
  <si>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</si>
  <si>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</si>
  <si>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</si>
  <si>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YADGIR</t>
  </si>
  <si>
    <t>ANNERXURE-10 ©</t>
  </si>
  <si>
    <t>ANNEXURE- 11</t>
  </si>
  <si>
    <t>BANK WISE NUMBER OF BANK BRANCHES IN THE STATE AS ON 30.06.2018 VIS-À-VIS 31.03.2018</t>
  </si>
  <si>
    <t>AS ON 30.06.2018</t>
  </si>
  <si>
    <t>AS ON 31.03.2018</t>
  </si>
  <si>
    <t>Variation                                         (June18 over Mar 2018)</t>
  </si>
  <si>
    <t>No. of branches</t>
  </si>
  <si>
    <t xml:space="preserve"> </t>
  </si>
  <si>
    <t>ANNEXURE- 12</t>
  </si>
  <si>
    <t>BANK WISE NUMBER OF ATMs IN THE STATE AS ON JUNE 20178 VIS-À-VIS MARCH 2018</t>
  </si>
  <si>
    <t xml:space="preserve"> JUNE 2018</t>
  </si>
  <si>
    <t>MARCH 2018</t>
  </si>
  <si>
    <t>Variation                                     (June 2018 over March2018</t>
  </si>
  <si>
    <t>No. of ATMs</t>
  </si>
  <si>
    <t>OtherNationalised Banks</t>
  </si>
  <si>
    <t>Tamil Nadu Merch. Bank Ltd.</t>
  </si>
  <si>
    <t>ANNEXURE:13</t>
  </si>
  <si>
    <t>District Wise Aadhaar Based Payment (ABP) under MGNREGA as on             05-09-2018</t>
  </si>
  <si>
    <t>Total No. of MGNREGA Workers</t>
  </si>
  <si>
    <t>Total Number of Workers Converted into Aadhaar Based Payment</t>
  </si>
  <si>
    <t>% of Workers Converted into Aadhaar Based Payment</t>
  </si>
  <si>
    <t>UDUPI</t>
  </si>
  <si>
    <t>BENGALURU RURAL</t>
  </si>
  <si>
    <t>SHIVAMOGGA</t>
  </si>
  <si>
    <t>UTTARA KANNADA</t>
  </si>
  <si>
    <t>HASSAN</t>
  </si>
  <si>
    <t>CHAMARAJA NAGARA</t>
  </si>
  <si>
    <t>CHIKKAMAGALURU</t>
  </si>
  <si>
    <t>DHARWAR</t>
  </si>
  <si>
    <t>GADAG</t>
  </si>
  <si>
    <t>MANDYA</t>
  </si>
  <si>
    <t>RAICHUR</t>
  </si>
  <si>
    <t>TUMAKURU</t>
  </si>
  <si>
    <t>BIDAR</t>
  </si>
  <si>
    <t>MYSURU</t>
  </si>
  <si>
    <t>KOPPAL</t>
  </si>
  <si>
    <t>RAMANAGARA</t>
  </si>
  <si>
    <t>HAVERI</t>
  </si>
  <si>
    <t>CHITRADURGA</t>
  </si>
  <si>
    <t>KOLAR</t>
  </si>
  <si>
    <t>BAGALKOTE</t>
  </si>
  <si>
    <t>DAVANAGERE</t>
  </si>
  <si>
    <t>CHIKKABALLAPURA</t>
  </si>
  <si>
    <t>BENGALURU</t>
  </si>
  <si>
    <t>VIJAYPURA</t>
  </si>
  <si>
    <t>KALABURAGI</t>
  </si>
  <si>
    <t>Social Security Pensions -District wise Aadhaar Seeding Progress in Existing Bank Accounts  ( NPCI Mapped)</t>
  </si>
  <si>
    <t>District Name</t>
  </si>
  <si>
    <t>Total Beneficiries With Bank Accounts</t>
  </si>
  <si>
    <t>Beneficiary Bank Accounts Mapped With NPCI (Aadhaar Mapped)</t>
  </si>
  <si>
    <t xml:space="preserve">Beneficiary Bank Accounts Yet to be Mapped With NPCI </t>
  </si>
  <si>
    <t xml:space="preserve"> Pendency %</t>
  </si>
  <si>
    <t>Bengaluru</t>
  </si>
  <si>
    <t>Davanagere</t>
  </si>
  <si>
    <t>Bangalore Rural</t>
  </si>
  <si>
    <t>Chikkamagaluru</t>
  </si>
  <si>
    <t>Kalaburagi</t>
  </si>
  <si>
    <t>Shivamogga</t>
  </si>
  <si>
    <t>Tumakuru</t>
  </si>
  <si>
    <t>Bidar</t>
  </si>
  <si>
    <t>Hassan</t>
  </si>
  <si>
    <t>Mandya</t>
  </si>
  <si>
    <t>Mysuru</t>
  </si>
  <si>
    <t>Gadag</t>
  </si>
  <si>
    <t>Chikballapur</t>
  </si>
  <si>
    <t>Chitradurga</t>
  </si>
  <si>
    <t>Chamarajanagar</t>
  </si>
  <si>
    <t>ANNEXURE-14</t>
  </si>
  <si>
    <t>Bankwise Aadhaar Progress of CASA as on 31/08/2018     (No. of A/cs in lakh )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</si>
  <si>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</si>
  <si>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</si>
  <si>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</si>
  <si>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</si>
  <si>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</si>
  <si>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</si>
  <si>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IndusInd Bank Ltd</t>
  </si>
  <si>
    <t>IDFC Bank Ltd.</t>
  </si>
  <si>
    <t>Punjab &amp; Sind Bank</t>
  </si>
  <si>
    <t>IDBI Bank Ltd.</t>
  </si>
  <si>
    <t>Federal Bank Ltd</t>
  </si>
  <si>
    <t>Kotak Mahindra Bank Ltd</t>
  </si>
  <si>
    <t>Tamilnadu Mercantile Bank Ltd</t>
  </si>
  <si>
    <t>Catholic Syrian Bank Ltd</t>
  </si>
  <si>
    <t>Karur Vysya Bank</t>
  </si>
  <si>
    <t>Dhanalakshmi Bank Ltd</t>
  </si>
  <si>
    <t>Yes Bank Ltd</t>
  </si>
  <si>
    <t>RBL Bank Ltd</t>
  </si>
  <si>
    <t>DCB Bank Limited</t>
  </si>
  <si>
    <t>J &amp; K Bank Ltd</t>
  </si>
  <si>
    <t>ANNEXURE-15 (a)</t>
  </si>
  <si>
    <t>Bank wise progress in Mobile seeding of SB A/cs as on 31/08/2018  (No. of A/cs in lakh)</t>
  </si>
  <si>
    <t>No. of operative savings a/c</t>
  </si>
  <si>
    <t>No. of operative savings a/c seeded with Mobile</t>
  </si>
  <si>
    <t>No. of operative savings a/c not having Mobile</t>
  </si>
  <si>
    <t>% Mobile Seeding</t>
  </si>
  <si>
    <t>Jammu &amp; Kashmir Bank Ltd</t>
  </si>
  <si>
    <t>ANNEXURE-15 (b)</t>
  </si>
  <si>
    <t>Bank wise details of PRADHAN MANTRI JEEVAN JYOTI BIMA YOJANA (PMJJBY)                                        as on 30.06.2018</t>
  </si>
  <si>
    <t>Bank wise details of PRADHAN MANTRI SURAKSHA BIMA YOJANA (PMSBY)                            as on 30.06.2018</t>
  </si>
  <si>
    <t>Bank wise details of ATAL PENSION  YOJANA (APY)                                                         as on 30.06.2018</t>
  </si>
  <si>
    <t xml:space="preserve">Rural Male </t>
  </si>
  <si>
    <t xml:space="preserve">Rural Female </t>
  </si>
  <si>
    <t>Rural T/Gen</t>
  </si>
  <si>
    <t xml:space="preserve">Urban Male </t>
  </si>
  <si>
    <t xml:space="preserve">Urban Female </t>
  </si>
  <si>
    <t>Urban T/Gen</t>
  </si>
  <si>
    <t>Total for PSBs</t>
  </si>
  <si>
    <t>YES Bank ltd</t>
  </si>
  <si>
    <t>Total for Private sector Banks</t>
  </si>
  <si>
    <t>Pra.Kri.Gr.Bank</t>
  </si>
  <si>
    <t>Total for RRBs</t>
  </si>
  <si>
    <t>K.S.Coop Apex Bank</t>
  </si>
  <si>
    <t>DCC BANKS</t>
  </si>
  <si>
    <t>Total Co-Op Banks</t>
  </si>
  <si>
    <t>All banks-Total</t>
  </si>
  <si>
    <t>Annexure - 16 (a)</t>
  </si>
  <si>
    <t>District wise details of PRADHAN MANTRI JEEVAN JYOTI BIMA YOJANA (PMJJBY) as on 30.06.2018</t>
  </si>
  <si>
    <t>District wise details of PRADHAN MANTRI SURAKSHA BIMA YOJANA (PMSBY) as on 30.06.2018</t>
  </si>
  <si>
    <t>District wise details of ATAL PENSION  YOJANA (APY)                                                   as on 30.06.2018</t>
  </si>
  <si>
    <t>Dist-Name</t>
  </si>
  <si>
    <t xml:space="preserve">Rural 
Male </t>
  </si>
  <si>
    <t xml:space="preserve">Rural
 Female </t>
  </si>
  <si>
    <t>Rural
 T/Gen</t>
  </si>
  <si>
    <t xml:space="preserve">Urban 
Male </t>
  </si>
  <si>
    <t xml:space="preserve">Urban 
Female </t>
  </si>
  <si>
    <t>Urban
 T/Gen</t>
  </si>
  <si>
    <t xml:space="preserve">Bagalkot  </t>
  </si>
  <si>
    <t xml:space="preserve">Bangalore Rural </t>
  </si>
  <si>
    <t xml:space="preserve">Bangalore </t>
  </si>
  <si>
    <t xml:space="preserve">Belgaum </t>
  </si>
  <si>
    <t xml:space="preserve">Bellary </t>
  </si>
  <si>
    <t xml:space="preserve">Bijapur </t>
  </si>
  <si>
    <t xml:space="preserve">Chamarajanagar </t>
  </si>
  <si>
    <t xml:space="preserve">Chikkaballapura </t>
  </si>
  <si>
    <t xml:space="preserve">Chikmagalur </t>
  </si>
  <si>
    <t xml:space="preserve">Dakshina Kannada </t>
  </si>
  <si>
    <t xml:space="preserve">Dharwad </t>
  </si>
  <si>
    <t xml:space="preserve">Gulbarga </t>
  </si>
  <si>
    <t xml:space="preserve">Haveri </t>
  </si>
  <si>
    <t xml:space="preserve">Kodagu </t>
  </si>
  <si>
    <t xml:space="preserve">Kolar </t>
  </si>
  <si>
    <t xml:space="preserve">Koppal </t>
  </si>
  <si>
    <t xml:space="preserve">Mysore </t>
  </si>
  <si>
    <t xml:space="preserve">Raichur </t>
  </si>
  <si>
    <t xml:space="preserve">Ramanagara </t>
  </si>
  <si>
    <t xml:space="preserve">Shimoga </t>
  </si>
  <si>
    <t xml:space="preserve">Tumkur </t>
  </si>
  <si>
    <t xml:space="preserve">Udupi </t>
  </si>
  <si>
    <t xml:space="preserve">Uttara Kannada </t>
  </si>
  <si>
    <t xml:space="preserve">Yadgir </t>
  </si>
  <si>
    <t>Annexure - 16 (b)</t>
  </si>
  <si>
    <t>ANNEXURE-16C</t>
  </si>
  <si>
    <t>Bank Wise Claims related information under Suraksha Schemes as on 30.06.2018</t>
  </si>
  <si>
    <t>PMSBY</t>
  </si>
  <si>
    <t>PMJJBY</t>
  </si>
  <si>
    <t xml:space="preserve">No. of claims received by the Bank branch </t>
  </si>
  <si>
    <t xml:space="preserve">No. of claims pending  at the Bank branch </t>
  </si>
  <si>
    <t xml:space="preserve">No. of claims settled the insurance company </t>
  </si>
  <si>
    <t xml:space="preserve">No. of claims rejected  the insurance company </t>
  </si>
  <si>
    <t xml:space="preserve">No. of claims pending with the insurance comp insurance company </t>
  </si>
  <si>
    <t>StateBank of India</t>
  </si>
  <si>
    <t>Bank Of India</t>
  </si>
  <si>
    <t>Lakshmi Vilas Bank Ltd.</t>
  </si>
  <si>
    <t>Kotak Mahindra Bank  Ltd.</t>
  </si>
  <si>
    <t>ICICI BANK LTD</t>
  </si>
  <si>
    <t>HDFC BANK LTD</t>
  </si>
  <si>
    <t>UNITED baNK OF  INDIA</t>
  </si>
  <si>
    <t>Central bank of India</t>
  </si>
  <si>
    <t>Ratnakar Bank Ltd.</t>
  </si>
  <si>
    <t xml:space="preserve">Andhra Bank </t>
  </si>
  <si>
    <t>Karnataka State Coop Apex</t>
  </si>
  <si>
    <t>Axis Bank</t>
  </si>
  <si>
    <t>Tamilnadu Merchantile Bank</t>
  </si>
  <si>
    <t>City Union Bank Ltd.</t>
  </si>
  <si>
    <t>ANNEXURE-17</t>
  </si>
  <si>
    <t xml:space="preserve">BANK WISE PROGRESS REPORT UNDER PMJDY AS ON 30.06.2018    </t>
  </si>
  <si>
    <t>NAME OF THE BANK</t>
  </si>
  <si>
    <t xml:space="preserve">Total No. of A/cs opened </t>
  </si>
  <si>
    <t xml:space="preserve">Total Aadhar Seeded A/cs </t>
  </si>
  <si>
    <t>No. of A/cs with Zero Bal</t>
  </si>
  <si>
    <t>No of Rupay Debit Cards issued</t>
  </si>
  <si>
    <t xml:space="preserve">No. of Rupay cards activated </t>
  </si>
  <si>
    <t>No. Of accounts having mobile Numbers</t>
  </si>
  <si>
    <t>% of Aadhaar Seeding</t>
  </si>
  <si>
    <t>% of Rupay Cards Activated</t>
  </si>
  <si>
    <t>% of Mobile Seeding</t>
  </si>
  <si>
    <t>IOB</t>
  </si>
  <si>
    <t>PNB</t>
  </si>
  <si>
    <t>Punjab &amp; Synd Bank</t>
  </si>
  <si>
    <t xml:space="preserve">Tamil Nadu Merchantile  </t>
  </si>
  <si>
    <t>ANNEXURE: 21</t>
  </si>
  <si>
    <t xml:space="preserve">Sector Wise ACP Achievement vis-à-vis Targets for the quarter ended June 2018 </t>
  </si>
  <si>
    <t>No. in actuals , Amount in Crore</t>
  </si>
  <si>
    <t xml:space="preserve">Sl. </t>
  </si>
  <si>
    <t>Sector</t>
  </si>
  <si>
    <t>Yearly Targets under ACP</t>
  </si>
  <si>
    <t>Achievement upto the end of the current quarter</t>
  </si>
  <si>
    <t xml:space="preserve">Achievement  upto  the end  of the current quarter  (%) </t>
  </si>
  <si>
    <t>Balance O/S as at 30.06.2018</t>
  </si>
  <si>
    <t xml:space="preserve">Number </t>
  </si>
  <si>
    <t>Number</t>
  </si>
  <si>
    <t>Priority Sector</t>
  </si>
  <si>
    <t>1A</t>
  </si>
  <si>
    <t>Agriculture (1A(i)+1A(ii)+1A (iii))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</si>
  <si>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</si>
  <si>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</si>
  <si>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</si>
  <si>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</si>
  <si>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</si>
  <si>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</si>
  <si>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</si>
  <si>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(1B(i)+1B(ii)+1B(iii)+1B(iv)+1B(v))</t>
  </si>
  <si>
    <t>1B(i)</t>
  </si>
  <si>
    <t>Micro Enterprises (Manufacturing + Service advances)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</si>
  <si>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</si>
  <si>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</si>
  <si>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</si>
  <si>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</si>
  <si>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</si>
  <si>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</si>
  <si>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</si>
  <si>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</si>
  <si>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</si>
  <si>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1D</t>
  </si>
  <si>
    <t>1E</t>
  </si>
  <si>
    <t xml:space="preserve">Housing </t>
  </si>
  <si>
    <t>1F</t>
  </si>
  <si>
    <t>1G</t>
  </si>
  <si>
    <t>1H</t>
  </si>
  <si>
    <t>Sub total (1A+1B+1C+1D+1E+1F+1G+1H)</t>
  </si>
  <si>
    <t>Loans to weaker Sections under Priority Sector</t>
  </si>
  <si>
    <t>Non-Priority Sector</t>
  </si>
  <si>
    <t>4A</t>
  </si>
  <si>
    <t xml:space="preserve">Agriculture </t>
  </si>
  <si>
    <t>4B</t>
  </si>
  <si>
    <t>Micro, Small and Medium Enterprise (Service)= 4B(i)+4B(ii)+4B(iii)</t>
  </si>
  <si>
    <t>4B(i)</t>
  </si>
  <si>
    <t>Micro Enterprises (Service) (advances above Rs 5 Crore)</t>
  </si>
  <si>
    <t>4B(ii)</t>
  </si>
  <si>
    <t>Small Enterprises (Service) (advances above Rs 5 Crore)</t>
  </si>
  <si>
    <t>4B(iii)</t>
  </si>
  <si>
    <t>Medium Enterprises (Service) (advances above Rs 10 Crore)</t>
  </si>
  <si>
    <t>4C</t>
  </si>
  <si>
    <t>4D</t>
  </si>
  <si>
    <t>Personal Loans under Non-Priority Sector</t>
  </si>
  <si>
    <t>4E</t>
  </si>
  <si>
    <t>Sub-total (4A+4B+4C+4D+4E)</t>
  </si>
  <si>
    <t xml:space="preserve"> GRAND Total (2+5)</t>
  </si>
  <si>
    <t>Annexure - 19</t>
  </si>
  <si>
    <t>Component Wise Disbursement under Mudra Scheme during First Quarter of FY 2018-19</t>
  </si>
  <si>
    <t>[Amount Rs. in Crore]</t>
  </si>
  <si>
    <t>Sr No</t>
  </si>
  <si>
    <t>Bank Type Name</t>
  </si>
  <si>
    <t>Shishu</t>
  </si>
  <si>
    <t>Kishore</t>
  </si>
  <si>
    <t>Tarun</t>
  </si>
  <si>
    <t>(Loans up to Rs. 50,000)</t>
  </si>
  <si>
    <t>(Loans from Rs. 50,001 to Rs. 5.00 Lakh)</t>
  </si>
  <si>
    <t>(Loans from Rs. 5.00 to Rs. 10.00 Lakh)</t>
  </si>
  <si>
    <t>No Of A/Cs</t>
  </si>
  <si>
    <t>Sanction Amt</t>
  </si>
  <si>
    <t>Disbursement Amt</t>
  </si>
  <si>
    <t>SBI and Associates</t>
  </si>
  <si>
    <t>Public Sector Commercial Banks</t>
  </si>
  <si>
    <t>IDBI Bank Limited</t>
  </si>
  <si>
    <t>Private Sector Commercial Banks</t>
  </si>
  <si>
    <t>Jammu &amp; Kashmir Bank</t>
  </si>
  <si>
    <t>Karnataka Bank</t>
  </si>
  <si>
    <t>Ratnakar Bank</t>
  </si>
  <si>
    <t>Tamilnad Mercantile Bank</t>
  </si>
  <si>
    <t>ICICI Bank</t>
  </si>
  <si>
    <t>Yes Bank</t>
  </si>
  <si>
    <t>HDFC Bank</t>
  </si>
  <si>
    <t>IDFC Bank Limited</t>
  </si>
  <si>
    <t>Foreign Banks</t>
  </si>
  <si>
    <t>Citibank</t>
  </si>
  <si>
    <t>Regional Rural Banks</t>
  </si>
  <si>
    <t>Kaveri Grameena Bank</t>
  </si>
  <si>
    <t>Pragathi Krishna Gramin Bank</t>
  </si>
  <si>
    <t>NBFC-Micro Finance Institutions</t>
  </si>
  <si>
    <t>Muthoot Microfin Ltd</t>
  </si>
  <si>
    <t>Spandana Sphoorty Financial Limited</t>
  </si>
  <si>
    <t>Grameen Koota Financial Services Private Limited</t>
  </si>
  <si>
    <t>MADURA MICRO FINANCE LIMITED</t>
  </si>
  <si>
    <t>Chaitanya India Fin Credit Pvt Ltd</t>
  </si>
  <si>
    <t>SHARE MICROFIN LIMITED</t>
  </si>
  <si>
    <t>Belstar Investment and Finance Private Limited</t>
  </si>
  <si>
    <t>Navachetana Microfin Services Pvt Ltd</t>
  </si>
  <si>
    <t>Asirvad Microfinance Pvt. Ltd</t>
  </si>
  <si>
    <t>Intrepid Finance &amp; Leasing Pvt. Ltd</t>
  </si>
  <si>
    <t>SKS Microfinance Limited</t>
  </si>
  <si>
    <t>Non Banking Financial Companies</t>
  </si>
  <si>
    <t>Reliance Capital Ltd</t>
  </si>
  <si>
    <t>CAPITAL FIRST LIMITED</t>
  </si>
  <si>
    <t>Magma Fincorp Limited</t>
  </si>
  <si>
    <t>Small Finance Banks</t>
  </si>
  <si>
    <t>SURYODAY MICRO FINANCE LIMITED</t>
  </si>
  <si>
    <t>Fincare Small Finance Bank</t>
  </si>
  <si>
    <t>Ujjivan Small Finance Bank</t>
  </si>
  <si>
    <t>JANALAKSHMI FINANCIAL SERVICES LIMITED</t>
  </si>
  <si>
    <t xml:space="preserve">BANKWISE DATA ON DISBURSEMENTS (ACP)UNDER PRIORITY SECTOR ADVANCES AS AT 30.6.2018 </t>
  </si>
  <si>
    <t>Amount in Crore:</t>
  </si>
  <si>
    <t>AGRICULTURE</t>
  </si>
  <si>
    <t>Micro, Small and 
Medium Enterprises</t>
  </si>
  <si>
    <t>TOTAL PRIORITY</t>
  </si>
  <si>
    <t>TARGET</t>
  </si>
  <si>
    <t>Disbursements (Amount)</t>
  </si>
  <si>
    <t>During the Qtr</t>
  </si>
  <si>
    <t>Cumulative from 1st April</t>
  </si>
  <si>
    <t>Cathelic Syrian Bank</t>
  </si>
  <si>
    <t>Tamil Nadu Merchantil</t>
  </si>
  <si>
    <t>ANNEXURE  - 22</t>
  </si>
  <si>
    <t>BANK WISE DISBURSEMENT AND BALANCE OUSTSTANDING TO MINORITY COMMUNITY IN KARNATAKA STATE AS ON 30.06.2018</t>
  </si>
  <si>
    <t>CHRISTIANS</t>
  </si>
  <si>
    <t>MUSLIMS</t>
  </si>
  <si>
    <t>S I K H S</t>
  </si>
  <si>
    <t>NEO-BUDISTS</t>
  </si>
  <si>
    <t>ZORASTRIANS</t>
  </si>
  <si>
    <t>JAINS</t>
  </si>
  <si>
    <t>TOTAL IN CRORES</t>
  </si>
  <si>
    <t>Disb 1st April to 30th June 2018</t>
  </si>
  <si>
    <t>Balance O/s as on 30.06.2018</t>
  </si>
  <si>
    <t>No. A/cs</t>
  </si>
  <si>
    <t>No.  A/cs</t>
  </si>
  <si>
    <t>Oth.Nationalised Bks</t>
  </si>
  <si>
    <t>ANNEXURE:34 (a)</t>
  </si>
  <si>
    <t>ANNEXURE:34(b)</t>
  </si>
  <si>
    <t>BANK WISE ADVANCES TO MINORITY COMMUNITIES AS ON JUNE 2018 VI-A-VIS MARCH 2018              (Amount Rs. In crore)</t>
  </si>
  <si>
    <t>Variation in O/s               (June 2018 over Mar 2018)</t>
  </si>
  <si>
    <t>Disbursements (1.04.18 to 30.06.18)</t>
  </si>
  <si>
    <t>Balance        outstanding</t>
  </si>
  <si>
    <t>ANNEXURE-33</t>
  </si>
  <si>
    <t xml:space="preserve">                                      BANKWISE DATA ON CROP LOAN/ KCC DATA AS AT  JUNE 2018          (Amount Rs. in Crore)    </t>
  </si>
  <si>
    <t>Sl.No</t>
  </si>
  <si>
    <t xml:space="preserve">KCC/Crop Loan O/s as Mar 2018 </t>
  </si>
  <si>
    <t>Target
 (AMT)</t>
  </si>
  <si>
    <t>Cards issued from 01.04.18 to 30.06.2018</t>
  </si>
  <si>
    <t xml:space="preserve">KCC/Crop Loan O/s as 30. 06.2018   </t>
  </si>
  <si>
    <t xml:space="preserve">Variation in O/S 
 ( June 2018 over  March2018)
 </t>
  </si>
  <si>
    <t>2018-19</t>
  </si>
  <si>
    <t xml:space="preserve">Cards </t>
  </si>
  <si>
    <t>ANNEXURE-35 (a)</t>
  </si>
  <si>
    <t xml:space="preserve">DISTRICT WISE DATA ON CROP LOAN/ KCC AS AT JUNE 30.06.2018  </t>
  </si>
  <si>
    <t xml:space="preserve">Name of the District </t>
  </si>
  <si>
    <t>Annual Target (Amount)</t>
  </si>
  <si>
    <t>Disbursement During the quarter ending June 18</t>
  </si>
  <si>
    <t>Outstanding as at the quarter ending June 2018</t>
  </si>
  <si>
    <t>Cards issued</t>
  </si>
  <si>
    <t>Amount Sanctioned</t>
  </si>
  <si>
    <t xml:space="preserve">BENGALURU  (Urban) </t>
  </si>
  <si>
    <t xml:space="preserve">TOTAL </t>
  </si>
  <si>
    <t xml:space="preserve"> ANNEXURE-35 (b)</t>
  </si>
  <si>
    <t xml:space="preserve">Data on Pledge loans to farmers against NWRs (National Warehouse Reciepts) to farmers as on 30.6.2018 </t>
  </si>
  <si>
    <t xml:space="preserve">Disbursements from 1.4.2018 To 30.6.2018 </t>
  </si>
  <si>
    <t>Outstanding as at end of quarter JUNE 2018</t>
  </si>
  <si>
    <t>A/cs</t>
  </si>
  <si>
    <t>Data on SHG Bank Linkage as at 30.06.2018</t>
  </si>
  <si>
    <t>Sl. No.</t>
  </si>
  <si>
    <t>Particulars</t>
  </si>
  <si>
    <t>Of which exclusively to Women SHGs</t>
  </si>
  <si>
    <t>SHG FORMATION DETAILS - SB ACCOUNTS OF SHGs WITH BANKS</t>
  </si>
  <si>
    <t>No. of SB Accounts of SHGs opened during the quarter</t>
  </si>
  <si>
    <t>Cumulative number of SB accounts of SHGs                                                                          (from 1st April of the year to end of quarter)</t>
  </si>
  <si>
    <t>Total No of SB Accounts of ALL SHGs outstanding at the end of the reporting quarter</t>
  </si>
  <si>
    <t>Total balance in SB Accounts of ALL SHGs outstanding at the end of
reporting quarter</t>
  </si>
  <si>
    <t xml:space="preserve">B </t>
  </si>
  <si>
    <t>DIRECT CREDIT LINKAGE DURING THE FY YEAR</t>
  </si>
  <si>
    <t>SHGs credit linked during the quarter</t>
  </si>
  <si>
    <t>Bank Loan disbursed during the quarter (Rs. in lakh)</t>
  </si>
  <si>
    <t>Cumulative no. of SHGs credit linked during the year                                                (from 1 April up to end of qtr)</t>
  </si>
  <si>
    <t>Cumulative Bank Loan disbursed during the year                                             (from 1 April up to end of qtr)(Rs. lakh)</t>
  </si>
  <si>
    <t xml:space="preserve">Of  B3 above, No. of  repeat SHGs credit linked </t>
  </si>
  <si>
    <t>Of B4 above, Bank Loan disbursed for repeat SHGs (Rs. In lakh)</t>
  </si>
  <si>
    <t>Of  B3 above, No. of   SHGs provided loan for Agriculture Purposes</t>
  </si>
  <si>
    <t>Of B4 above, Bank Loan disbursed to SHGs for Agriculture Purposes       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</si>
  <si>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</si>
  <si>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</si>
  <si>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</si>
  <si>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                                 ( from 1 April upto end of qtr)</t>
  </si>
  <si>
    <t xml:space="preserve"> Loan disbursed indirectly during the quarter (Rs. In lakh)</t>
  </si>
  <si>
    <t>Cumulative Loan disbursed indirectly during the year                                               (from 1 April upto end of qtr) (Rs. In lakh)</t>
  </si>
  <si>
    <t>Of C2 above No. of SHGs provided loan for agriculture purpose</t>
  </si>
  <si>
    <t>Of C4 above, Bank loan disbursed to SHGs for agriculture purposes                    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</si>
  <si>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</si>
  <si>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</si>
  <si>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</si>
  <si>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</si>
  <si>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as on the date of report</t>
  </si>
  <si>
    <t>Bank Loan outstanding to all SHGs as on the date of report (Rs. lakh)</t>
  </si>
  <si>
    <t>ANNEXURE - 36</t>
  </si>
  <si>
    <t xml:space="preserve">Details of Bank Wise SHGs financed during the FY 2018-19 </t>
  </si>
  <si>
    <t>Amount Rs. In lakh:</t>
  </si>
  <si>
    <t>No. of SHGs financed during June 2018 quarter</t>
  </si>
  <si>
    <t>Loan amout disbursed during June 2018 quarer</t>
  </si>
  <si>
    <t>Total SHGs financed</t>
  </si>
  <si>
    <t>Of which Women SHGs</t>
  </si>
  <si>
    <t xml:space="preserve">Commercial Banks-Sub Total </t>
  </si>
  <si>
    <t>RRBs-Sub Total</t>
  </si>
  <si>
    <t>Cooperative baks-Sub Total</t>
  </si>
  <si>
    <t>KFSC Total</t>
  </si>
  <si>
    <t>Small Finance   Total</t>
  </si>
  <si>
    <t>ANNEXURE-36(a)</t>
  </si>
  <si>
    <t>DATA ON JLG AS PER NABARD FORMAT AS ON JUNE 2018</t>
  </si>
  <si>
    <t>Target for the FY 2018-19</t>
  </si>
  <si>
    <t xml:space="preserve"> Disbursements from 01.04.2018 to 30.06.2018</t>
  </si>
  <si>
    <t>Balance Outstanding as at  the end of the June 2018 quarter</t>
  </si>
  <si>
    <t>Cum no.
of JLGs
 financed 
 with
 NABARD's 
grant assistance</t>
  </si>
  <si>
    <t>Amt</t>
  </si>
  <si>
    <t>TOTAL JLG s</t>
  </si>
  <si>
    <t>Of which Farm based</t>
  </si>
  <si>
    <t>Of which farm based</t>
  </si>
  <si>
    <t>Annexure - 37</t>
  </si>
  <si>
    <t>BANK WISE NON-PERFORMING ASSETS - POSITION AS ON  JUNE 2018</t>
  </si>
  <si>
    <t>TOTAL NPAs</t>
  </si>
  <si>
    <t>MICRO SMALL &amp; MEDIUM INDUSTRIES</t>
  </si>
  <si>
    <t>OTHER PRIORITY SECTOR ADV</t>
  </si>
  <si>
    <t>NON PRIORITY SECTOR ADV</t>
  </si>
  <si>
    <t>TOTAL ADVANCES</t>
  </si>
  <si>
    <t>A/CS</t>
  </si>
  <si>
    <t>AMT</t>
  </si>
  <si>
    <t>Lead Banks</t>
  </si>
  <si>
    <t>Total (A)</t>
  </si>
  <si>
    <t>(B)</t>
  </si>
  <si>
    <t>Nationalised Banks</t>
  </si>
  <si>
    <t>Private Banks</t>
  </si>
  <si>
    <t>Total (C)</t>
  </si>
  <si>
    <t>Grand Total(A+B+C+D)</t>
  </si>
  <si>
    <t>Co-Operative Sector</t>
  </si>
  <si>
    <t>OTHER BANKS</t>
  </si>
  <si>
    <t>Total (F)</t>
  </si>
  <si>
    <t>Small Financial Bank</t>
  </si>
  <si>
    <t>ANNEXURE-38</t>
  </si>
  <si>
    <t>NPAs UNDER HOUSING AND EDUCATION LOANS AS ON 30.06.2018</t>
  </si>
  <si>
    <t>Variation on June 2018 over Mar 2018</t>
  </si>
  <si>
    <t>Oriental Bank of Comm</t>
  </si>
  <si>
    <t xml:space="preserve">Tamil Nadu Merchantile </t>
  </si>
  <si>
    <t xml:space="preserve">  R R Bs</t>
  </si>
  <si>
    <t xml:space="preserve">K.S.Coop Apex Bank </t>
  </si>
  <si>
    <t>Small Financil Bank</t>
  </si>
  <si>
    <t>ANNEXURE-39</t>
  </si>
  <si>
    <t>NPA LEVEL OF PMEGP AS ON 30.6.2018   ( amt in lakhs)</t>
  </si>
  <si>
    <t>BALANCE OUTSTANDING AS AT THE END OF THE REPORTING QUARTER</t>
  </si>
  <si>
    <t>Npa Level</t>
  </si>
  <si>
    <t>% NPA to Total Advances.</t>
  </si>
  <si>
    <t>AMOUNT</t>
  </si>
  <si>
    <t>%</t>
  </si>
  <si>
    <t>KVIC</t>
  </si>
  <si>
    <t>KVIB</t>
  </si>
  <si>
    <t>DIC</t>
  </si>
  <si>
    <t>Total (Comm.Banks)</t>
  </si>
  <si>
    <t>E</t>
  </si>
  <si>
    <t>TOTAL(F)</t>
  </si>
  <si>
    <t>TOTAL(G)</t>
  </si>
  <si>
    <t>Annexure - 40</t>
  </si>
  <si>
    <t>BANKWISE RECOVERY PERFORMANCE undetr KPMR &amp; KACOMP ACT AS AT   JUNE 2018 (REVENUE RECOVERY ACTS)</t>
  </si>
  <si>
    <t xml:space="preserve">                                                                     KPMR &amp; KACOMP ACTS                                                      Amount in lakhs</t>
  </si>
  <si>
    <t>RCs pending as at the previous quarter</t>
  </si>
  <si>
    <t>RCs filed during the quarter</t>
  </si>
  <si>
    <t>RCs disposesd/Recovery made during the quarter</t>
  </si>
  <si>
    <t>RCs pending as at the end of the quarter</t>
  </si>
  <si>
    <t>Upto I year</t>
  </si>
  <si>
    <t>I to 3 years</t>
  </si>
  <si>
    <t>Above 3 years</t>
  </si>
  <si>
    <t>Total pending cases</t>
  </si>
  <si>
    <t>TOTAL OF ALLBANKS</t>
  </si>
  <si>
    <t>F</t>
  </si>
  <si>
    <t>Bk.of Rajastan</t>
  </si>
  <si>
    <t>Bharat Overseas Bk.</t>
  </si>
  <si>
    <t>Catholic Syrian Bk.</t>
  </si>
  <si>
    <t>City Union Bk.</t>
  </si>
  <si>
    <t>Dhanalakshmi Bk.</t>
  </si>
  <si>
    <t>Ganesh Bk.of K'wad</t>
  </si>
  <si>
    <t>J &amp; K Bank Ltd.</t>
  </si>
  <si>
    <t>Lakshmi Vilas Bk.</t>
  </si>
  <si>
    <t>Nedungadi Bank</t>
  </si>
  <si>
    <t>ANNEXURE-41</t>
  </si>
  <si>
    <t>Bank wise recovery under SARFAESI, DRT and Lok Adalats as on 30.06.2018</t>
  </si>
  <si>
    <t>Amount Rs. In Lakh</t>
  </si>
  <si>
    <t>SARFAESI ACT 2002</t>
  </si>
  <si>
    <t>D R Ts</t>
  </si>
  <si>
    <t>LOK ADALAT</t>
  </si>
  <si>
    <t>No. Of Notices Sent</t>
  </si>
  <si>
    <t xml:space="preserve">Amt involved </t>
  </si>
  <si>
    <t xml:space="preserve">Amt Recovered </t>
  </si>
  <si>
    <t xml:space="preserve">Amt Recovered  </t>
  </si>
  <si>
    <t xml:space="preserve">               Grand Total (A+B+C+D)</t>
  </si>
  <si>
    <t>ANNEXURE-42</t>
  </si>
  <si>
    <t>ANNEXURE-1(a)</t>
  </si>
</sst>
</file>

<file path=xl/styles.xml><?xml version="1.0" encoding="utf-8"?>
<styleSheet xmlns="http://schemas.openxmlformats.org/spreadsheetml/2006/main">
  <numFmts count="4">
    <numFmt numFmtId="44" formatCode="_ &quot;Rs.&quot;\ * #,##0.00_ ;_ &quot;Rs.&quot;\ * \-#,##0.00_ ;_ &quot;Rs.&quot;\ * &quot;-&quot;??_ ;_ @_ "/>
    <numFmt numFmtId="164" formatCode="0.0"/>
    <numFmt numFmtId="165" formatCode="_ &quot;₹&quot;\ * #,##0.00_ ;_ &quot;₹&quot;\ * \-#,##0.00_ ;_ &quot;₹&quot;\ * &quot;-&quot;??_ ;_ @_ "/>
    <numFmt numFmtId="166" formatCode="0.0%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MS Sans Serif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.5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 Black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5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Arial"/>
      <family val="2"/>
    </font>
    <font>
      <b/>
      <sz val="11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sz val="24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6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8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 Black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 Black"/>
      <family val="2"/>
    </font>
    <font>
      <sz val="10"/>
      <name val="Times New Roman"/>
      <family val="1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Bookman Old Style"/>
      <family val="1"/>
    </font>
    <font>
      <sz val="8"/>
      <color indexed="81"/>
      <name val="Tahoma"/>
      <family val="2"/>
    </font>
    <font>
      <b/>
      <sz val="10.5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10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 indent="2"/>
    </xf>
    <xf numFmtId="164" fontId="7" fillId="0" borderId="5" xfId="0" applyNumberFormat="1" applyFont="1" applyFill="1" applyBorder="1" applyAlignment="1">
      <alignment horizontal="right" indent="2"/>
    </xf>
    <xf numFmtId="0" fontId="7" fillId="0" borderId="5" xfId="0" applyFont="1" applyBorder="1" applyAlignment="1">
      <alignment horizontal="right" indent="2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 indent="2"/>
    </xf>
    <xf numFmtId="164" fontId="3" fillId="0" borderId="5" xfId="0" applyNumberFormat="1" applyFont="1" applyFill="1" applyBorder="1" applyAlignment="1">
      <alignment horizontal="right" indent="2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 wrapText="1"/>
    </xf>
    <xf numFmtId="0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>
      <alignment horizontal="center" wrapText="1"/>
    </xf>
    <xf numFmtId="0" fontId="0" fillId="0" borderId="3" xfId="0" applyNumberFormat="1" applyBorder="1" applyAlignment="1" applyProtection="1">
      <alignment horizontal="center" wrapText="1"/>
      <protection locked="0"/>
    </xf>
    <xf numFmtId="0" fontId="0" fillId="0" borderId="5" xfId="0" applyNumberForma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" fontId="8" fillId="0" borderId="5" xfId="0" applyNumberFormat="1" applyFont="1" applyBorder="1"/>
    <xf numFmtId="1" fontId="8" fillId="0" borderId="2" xfId="0" applyNumberFormat="1" applyFont="1" applyBorder="1"/>
    <xf numFmtId="1" fontId="8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8" fillId="0" borderId="5" xfId="0" applyNumberFormat="1" applyFont="1" applyBorder="1" applyProtection="1">
      <protection locked="0"/>
    </xf>
    <xf numFmtId="1" fontId="8" fillId="0" borderId="2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center"/>
    </xf>
    <xf numFmtId="0" fontId="11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Protection="1">
      <protection locked="0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vertical="center"/>
    </xf>
    <xf numFmtId="1" fontId="16" fillId="0" borderId="5" xfId="0" applyNumberFormat="1" applyFont="1" applyFill="1" applyBorder="1" applyAlignment="1">
      <alignment vertical="center"/>
    </xf>
    <xf numFmtId="2" fontId="16" fillId="0" borderId="5" xfId="0" applyNumberFormat="1" applyFont="1" applyFill="1" applyBorder="1" applyAlignment="1">
      <alignment vertical="center"/>
    </xf>
    <xf numFmtId="2" fontId="16" fillId="0" borderId="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vertical="center"/>
    </xf>
    <xf numFmtId="0" fontId="17" fillId="0" borderId="0" xfId="0" applyFont="1" applyFill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right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left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left" shrinkToFit="1"/>
    </xf>
    <xf numFmtId="1" fontId="12" fillId="0" borderId="5" xfId="0" applyNumberFormat="1" applyFont="1" applyBorder="1" applyAlignment="1">
      <alignment horizontal="right" shrinkToFit="1"/>
    </xf>
    <xf numFmtId="1" fontId="12" fillId="0" borderId="5" xfId="0" applyNumberFormat="1" applyFont="1" applyBorder="1" applyAlignment="1">
      <alignment horizontal="center" shrinkToFit="1"/>
    </xf>
    <xf numFmtId="1" fontId="16" fillId="0" borderId="5" xfId="0" applyNumberFormat="1" applyFont="1" applyBorder="1" applyAlignment="1">
      <alignment horizontal="center" shrinkToFit="1"/>
    </xf>
    <xf numFmtId="1" fontId="16" fillId="0" borderId="5" xfId="0" applyNumberFormat="1" applyFont="1" applyBorder="1" applyAlignment="1">
      <alignment horizontal="left" shrinkToFit="1"/>
    </xf>
    <xf numFmtId="2" fontId="16" fillId="0" borderId="5" xfId="0" applyNumberFormat="1" applyFont="1" applyBorder="1" applyAlignment="1">
      <alignment horizontal="right" shrinkToFit="1"/>
    </xf>
    <xf numFmtId="2" fontId="12" fillId="0" borderId="5" xfId="0" applyNumberFormat="1" applyFont="1" applyBorder="1" applyAlignment="1">
      <alignment horizontal="right" shrinkToFit="1"/>
    </xf>
    <xf numFmtId="1" fontId="12" fillId="0" borderId="5" xfId="0" applyNumberFormat="1" applyFont="1" applyBorder="1" applyAlignment="1">
      <alignment horizontal="left" shrinkToFit="1"/>
    </xf>
    <xf numFmtId="2" fontId="12" fillId="0" borderId="5" xfId="0" applyNumberFormat="1" applyFont="1" applyBorder="1" applyAlignment="1">
      <alignment shrinkToFit="1"/>
    </xf>
    <xf numFmtId="2" fontId="12" fillId="0" borderId="5" xfId="0" applyNumberFormat="1" applyFont="1" applyBorder="1" applyAlignment="1">
      <alignment horizontal="center" shrinkToFit="1"/>
    </xf>
    <xf numFmtId="0" fontId="12" fillId="0" borderId="0" xfId="0" applyNumberFormat="1" applyFont="1" applyAlignment="1">
      <alignment horizontal="right"/>
    </xf>
    <xf numFmtId="1" fontId="16" fillId="0" borderId="5" xfId="0" applyNumberFormat="1" applyFont="1" applyBorder="1" applyAlignment="1" applyProtection="1">
      <alignment horizontal="center" shrinkToFit="1"/>
      <protection locked="0"/>
    </xf>
    <xf numFmtId="1" fontId="18" fillId="0" borderId="5" xfId="0" applyNumberFormat="1" applyFont="1" applyBorder="1" applyAlignment="1" applyProtection="1">
      <alignment horizontal="center" shrinkToFit="1"/>
      <protection locked="0"/>
    </xf>
    <xf numFmtId="1" fontId="12" fillId="0" borderId="5" xfId="0" applyNumberFormat="1" applyFont="1" applyBorder="1" applyAlignment="1" applyProtection="1">
      <alignment horizontal="center" shrinkToFit="1"/>
      <protection locked="0"/>
    </xf>
    <xf numFmtId="1" fontId="12" fillId="0" borderId="5" xfId="0" applyNumberFormat="1" applyFont="1" applyBorder="1" applyAlignment="1" applyProtection="1">
      <alignment shrinkToFit="1"/>
      <protection locked="0"/>
    </xf>
    <xf numFmtId="1" fontId="16" fillId="0" borderId="5" xfId="0" applyNumberFormat="1" applyFont="1" applyBorder="1" applyAlignment="1" applyProtection="1">
      <alignment shrinkToFit="1"/>
      <protection locked="0"/>
    </xf>
    <xf numFmtId="1" fontId="12" fillId="0" borderId="2" xfId="0" applyNumberFormat="1" applyFont="1" applyBorder="1" applyAlignment="1" applyProtection="1">
      <alignment horizontal="center" shrinkToFit="1"/>
      <protection locked="0"/>
    </xf>
    <xf numFmtId="1" fontId="12" fillId="0" borderId="4" xfId="0" applyNumberFormat="1" applyFont="1" applyBorder="1" applyAlignment="1" applyProtection="1">
      <alignment horizontal="center" shrinkToFit="1"/>
      <protection locked="0"/>
    </xf>
    <xf numFmtId="1" fontId="19" fillId="0" borderId="5" xfId="0" applyNumberFormat="1" applyFont="1" applyBorder="1" applyAlignment="1" applyProtection="1">
      <alignment horizontal="center" shrinkToFit="1"/>
      <protection locked="0"/>
    </xf>
    <xf numFmtId="1" fontId="20" fillId="0" borderId="5" xfId="0" applyNumberFormat="1" applyFont="1" applyBorder="1" applyAlignment="1" applyProtection="1">
      <alignment horizontal="center" shrinkToFit="1"/>
      <protection locked="0"/>
    </xf>
    <xf numFmtId="1" fontId="20" fillId="0" borderId="5" xfId="0" applyNumberFormat="1" applyFont="1" applyBorder="1" applyAlignment="1" applyProtection="1">
      <alignment shrinkToFit="1"/>
      <protection locked="0"/>
    </xf>
    <xf numFmtId="1" fontId="18" fillId="0" borderId="5" xfId="0" applyNumberFormat="1" applyFont="1" applyBorder="1" applyAlignment="1" applyProtection="1">
      <alignment shrinkToFit="1"/>
      <protection locked="0"/>
    </xf>
    <xf numFmtId="2" fontId="8" fillId="0" borderId="5" xfId="0" applyNumberFormat="1" applyFont="1" applyBorder="1" applyAlignment="1">
      <alignment horizontal="right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22" fillId="0" borderId="1" xfId="0" applyNumberFormat="1" applyFont="1" applyBorder="1" applyAlignment="1">
      <alignment horizont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left" vertical="center"/>
    </xf>
    <xf numFmtId="0" fontId="23" fillId="0" borderId="2" xfId="0" applyNumberFormat="1" applyFont="1" applyBorder="1" applyAlignment="1">
      <alignment horizontal="center" vertical="center" wrapText="1"/>
    </xf>
    <xf numFmtId="0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NumberFormat="1" applyFont="1" applyBorder="1" applyAlignment="1">
      <alignment horizontal="center" wrapText="1"/>
    </xf>
    <xf numFmtId="0" fontId="23" fillId="0" borderId="3" xfId="0" applyNumberFormat="1" applyFont="1" applyBorder="1" applyAlignment="1" applyProtection="1">
      <alignment horizontal="center" wrapText="1"/>
      <protection locked="0"/>
    </xf>
    <xf numFmtId="0" fontId="23" fillId="0" borderId="4" xfId="0" applyNumberFormat="1" applyFont="1" applyBorder="1" applyAlignment="1" applyProtection="1">
      <alignment horizontal="center" wrapText="1"/>
      <protection locked="0"/>
    </xf>
    <xf numFmtId="0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6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4" fillId="0" borderId="8" xfId="0" applyNumberFormat="1" applyFont="1" applyBorder="1" applyAlignment="1" applyProtection="1">
      <alignment horizontal="center" vertical="center" wrapText="1"/>
      <protection locked="0"/>
    </xf>
    <xf numFmtId="0" fontId="23" fillId="0" borderId="5" xfId="0" applyNumberFormat="1" applyFont="1" applyBorder="1" applyAlignment="1">
      <alignment horizontal="left"/>
    </xf>
    <xf numFmtId="1" fontId="25" fillId="0" borderId="6" xfId="0" applyNumberFormat="1" applyFont="1" applyBorder="1" applyAlignment="1">
      <alignment horizontal="right"/>
    </xf>
    <xf numFmtId="1" fontId="25" fillId="0" borderId="7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center"/>
    </xf>
    <xf numFmtId="0" fontId="24" fillId="0" borderId="7" xfId="0" applyNumberFormat="1" applyFont="1" applyBorder="1" applyAlignment="1" applyProtection="1">
      <alignment horizontal="center" vertical="center" wrapText="1"/>
      <protection locked="0"/>
    </xf>
    <xf numFmtId="0" fontId="25" fillId="0" borderId="5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left"/>
    </xf>
    <xf numFmtId="2" fontId="26" fillId="0" borderId="5" xfId="0" applyNumberFormat="1" applyFont="1" applyBorder="1" applyAlignment="1">
      <alignment horizontal="right" shrinkToFit="1"/>
    </xf>
    <xf numFmtId="2" fontId="21" fillId="0" borderId="5" xfId="0" applyNumberFormat="1" applyFont="1" applyBorder="1" applyAlignment="1">
      <alignment horizontal="right" shrinkToFit="1"/>
    </xf>
    <xf numFmtId="0" fontId="23" fillId="0" borderId="2" xfId="0" applyNumberFormat="1" applyFont="1" applyBorder="1" applyAlignment="1">
      <alignment horizontal="left"/>
    </xf>
    <xf numFmtId="0" fontId="23" fillId="0" borderId="4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shrinkToFit="1"/>
    </xf>
    <xf numFmtId="2" fontId="21" fillId="0" borderId="2" xfId="0" applyNumberFormat="1" applyFont="1" applyBorder="1" applyAlignment="1">
      <alignment shrinkToFit="1"/>
    </xf>
    <xf numFmtId="2" fontId="21" fillId="0" borderId="5" xfId="0" applyNumberFormat="1" applyFont="1" applyBorder="1" applyAlignment="1">
      <alignment horizontal="center" shrinkToFit="1"/>
    </xf>
    <xf numFmtId="0" fontId="25" fillId="0" borderId="5" xfId="0" applyNumberFormat="1" applyFont="1" applyBorder="1" applyAlignment="1" applyProtection="1">
      <alignment horizontal="center"/>
      <protection locked="0"/>
    </xf>
    <xf numFmtId="0" fontId="27" fillId="0" borderId="5" xfId="0" applyNumberFormat="1" applyFont="1" applyBorder="1" applyAlignment="1" applyProtection="1">
      <alignment horizontal="center"/>
      <protection locked="0"/>
    </xf>
    <xf numFmtId="0" fontId="23" fillId="0" borderId="5" xfId="0" applyNumberFormat="1" applyFont="1" applyBorder="1" applyAlignment="1" applyProtection="1">
      <alignment horizontal="center"/>
      <protection locked="0"/>
    </xf>
    <xf numFmtId="0" fontId="23" fillId="0" borderId="5" xfId="0" applyNumberFormat="1" applyFont="1" applyBorder="1" applyProtection="1">
      <protection locked="0"/>
    </xf>
    <xf numFmtId="2" fontId="21" fillId="0" borderId="2" xfId="0" applyNumberFormat="1" applyFont="1" applyBorder="1" applyAlignment="1">
      <alignment horizontal="right" shrinkToFit="1"/>
    </xf>
    <xf numFmtId="2" fontId="21" fillId="0" borderId="6" xfId="0" applyNumberFormat="1" applyFont="1" applyBorder="1" applyAlignment="1">
      <alignment horizontal="center" shrinkToFit="1"/>
    </xf>
    <xf numFmtId="2" fontId="21" fillId="0" borderId="6" xfId="0" applyNumberFormat="1" applyFont="1" applyBorder="1" applyAlignment="1">
      <alignment horizontal="right" shrinkToFit="1"/>
    </xf>
    <xf numFmtId="0" fontId="25" fillId="0" borderId="5" xfId="0" applyNumberFormat="1" applyFont="1" applyBorder="1" applyProtection="1">
      <protection locked="0"/>
    </xf>
    <xf numFmtId="0" fontId="28" fillId="0" borderId="5" xfId="0" applyNumberFormat="1" applyFont="1" applyBorder="1" applyAlignment="1" applyProtection="1">
      <alignment horizontal="center"/>
      <protection locked="0"/>
    </xf>
    <xf numFmtId="0" fontId="28" fillId="0" borderId="5" xfId="0" applyNumberFormat="1" applyFont="1" applyBorder="1" applyProtection="1">
      <protection locked="0"/>
    </xf>
    <xf numFmtId="0" fontId="27" fillId="0" borderId="5" xfId="0" applyNumberFormat="1" applyFont="1" applyBorder="1" applyProtection="1"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Protection="1">
      <protection locked="0"/>
    </xf>
    <xf numFmtId="0" fontId="17" fillId="0" borderId="1" xfId="0" applyNumberFormat="1" applyFont="1" applyBorder="1" applyAlignment="1" applyProtection="1">
      <alignment horizontal="right"/>
      <protection locked="0"/>
    </xf>
    <xf numFmtId="0" fontId="17" fillId="0" borderId="9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17" fillId="0" borderId="6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0" fontId="17" fillId="0" borderId="5" xfId="0" applyNumberFormat="1" applyFont="1" applyBorder="1" applyAlignment="1">
      <alignment horizontal="center"/>
    </xf>
    <xf numFmtId="0" fontId="17" fillId="0" borderId="5" xfId="0" applyNumberFormat="1" applyFont="1" applyBorder="1"/>
    <xf numFmtId="0" fontId="17" fillId="0" borderId="5" xfId="0" applyNumberFormat="1" applyFont="1" applyBorder="1" applyProtection="1">
      <protection locked="0"/>
    </xf>
    <xf numFmtId="1" fontId="17" fillId="0" borderId="5" xfId="0" applyNumberFormat="1" applyFont="1" applyBorder="1" applyProtection="1">
      <protection locked="0"/>
    </xf>
    <xf numFmtId="0" fontId="13" fillId="0" borderId="5" xfId="0" applyNumberFormat="1" applyFont="1" applyBorder="1" applyAlignment="1" applyProtection="1">
      <alignment horizontal="center"/>
      <protection locked="0"/>
    </xf>
    <xf numFmtId="0" fontId="13" fillId="0" borderId="5" xfId="0" applyNumberFormat="1" applyFont="1" applyBorder="1"/>
    <xf numFmtId="1" fontId="13" fillId="0" borderId="5" xfId="0" applyNumberFormat="1" applyFont="1" applyBorder="1" applyAlignment="1" applyProtection="1">
      <alignment horizontal="right"/>
      <protection locked="0"/>
    </xf>
    <xf numFmtId="2" fontId="13" fillId="0" borderId="5" xfId="0" applyNumberFormat="1" applyFont="1" applyBorder="1" applyAlignment="1" applyProtection="1">
      <alignment horizontal="right"/>
      <protection locked="0"/>
    </xf>
    <xf numFmtId="1" fontId="13" fillId="0" borderId="5" xfId="0" applyNumberFormat="1" applyFont="1" applyBorder="1" applyProtection="1">
      <protection locked="0"/>
    </xf>
    <xf numFmtId="2" fontId="13" fillId="0" borderId="5" xfId="0" applyNumberFormat="1" applyFont="1" applyBorder="1" applyProtection="1">
      <protection locked="0"/>
    </xf>
    <xf numFmtId="0" fontId="13" fillId="0" borderId="0" xfId="0" applyNumberFormat="1" applyFont="1" applyProtection="1">
      <protection locked="0"/>
    </xf>
    <xf numFmtId="0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right"/>
      <protection locked="0"/>
    </xf>
    <xf numFmtId="2" fontId="17" fillId="0" borderId="5" xfId="0" applyNumberFormat="1" applyFont="1" applyBorder="1" applyAlignment="1" applyProtection="1">
      <alignment horizontal="right"/>
      <protection locked="0"/>
    </xf>
    <xf numFmtId="0" fontId="17" fillId="0" borderId="2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left"/>
    </xf>
    <xf numFmtId="2" fontId="17" fillId="0" borderId="5" xfId="0" applyNumberFormat="1" applyFont="1" applyBorder="1" applyProtection="1">
      <protection locked="0"/>
    </xf>
    <xf numFmtId="0" fontId="13" fillId="0" borderId="2" xfId="3" applyFont="1" applyBorder="1" applyAlignment="1">
      <alignment horizontal="left" wrapText="1"/>
    </xf>
    <xf numFmtId="0" fontId="17" fillId="0" borderId="2" xfId="3" applyFont="1" applyBorder="1" applyAlignment="1">
      <alignment horizontal="left" wrapText="1"/>
    </xf>
    <xf numFmtId="0" fontId="13" fillId="0" borderId="2" xfId="0" applyNumberFormat="1" applyFont="1" applyBorder="1"/>
    <xf numFmtId="0" fontId="30" fillId="0" borderId="5" xfId="0" applyNumberFormat="1" applyFont="1" applyBorder="1" applyAlignment="1" applyProtection="1">
      <alignment horizontal="center"/>
      <protection locked="0"/>
    </xf>
    <xf numFmtId="0" fontId="13" fillId="0" borderId="5" xfId="0" applyNumberFormat="1" applyFont="1" applyBorder="1" applyProtection="1">
      <protection locked="0"/>
    </xf>
    <xf numFmtId="1" fontId="13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0" fontId="30" fillId="0" borderId="5" xfId="0" applyNumberFormat="1" applyFont="1" applyBorder="1" applyProtection="1">
      <protection locked="0"/>
    </xf>
    <xf numFmtId="2" fontId="17" fillId="0" borderId="5" xfId="0" applyNumberFormat="1" applyFont="1" applyBorder="1" applyAlignment="1">
      <alignment horizontal="right"/>
    </xf>
    <xf numFmtId="0" fontId="17" fillId="0" borderId="5" xfId="0" applyNumberFormat="1" applyFont="1" applyBorder="1" applyAlignment="1">
      <alignment horizontal="left"/>
    </xf>
    <xf numFmtId="0" fontId="13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 applyProtection="1">
      <alignment horizontal="center"/>
      <protection locked="0"/>
    </xf>
    <xf numFmtId="0" fontId="31" fillId="0" borderId="5" xfId="0" applyNumberFormat="1" applyFont="1" applyBorder="1" applyProtection="1">
      <protection locked="0"/>
    </xf>
    <xf numFmtId="1" fontId="17" fillId="0" borderId="0" xfId="0" applyNumberFormat="1" applyFont="1" applyProtection="1">
      <protection locked="0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7" fillId="0" borderId="5" xfId="0" applyNumberFormat="1" applyFont="1" applyBorder="1" applyAlignment="1">
      <alignment horizontal="right" vertical="center"/>
    </xf>
    <xf numFmtId="1" fontId="17" fillId="0" borderId="5" xfId="0" applyNumberFormat="1" applyFont="1" applyBorder="1" applyAlignment="1">
      <alignment horizontal="right" vertical="center"/>
    </xf>
    <xf numFmtId="0" fontId="32" fillId="0" borderId="0" xfId="0" applyNumberFormat="1" applyFont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6" fillId="0" borderId="0" xfId="0" applyNumberFormat="1" applyFont="1" applyProtection="1">
      <protection locked="0"/>
    </xf>
    <xf numFmtId="0" fontId="32" fillId="0" borderId="0" xfId="0" applyNumberFormat="1" applyFont="1" applyAlignment="1">
      <alignment horizontal="center" wrapText="1"/>
    </xf>
    <xf numFmtId="0" fontId="0" fillId="0" borderId="0" xfId="0" applyNumberFormat="1" applyAlignment="1" applyProtection="1">
      <alignment wrapText="1"/>
      <protection locked="0"/>
    </xf>
    <xf numFmtId="0" fontId="32" fillId="0" borderId="0" xfId="0" applyNumberFormat="1" applyFont="1"/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wrapText="1"/>
    </xf>
    <xf numFmtId="0" fontId="32" fillId="0" borderId="3" xfId="0" applyNumberFormat="1" applyFont="1" applyBorder="1" applyAlignment="1">
      <alignment horizontal="center" wrapText="1"/>
    </xf>
    <xf numFmtId="0" fontId="0" fillId="0" borderId="4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center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32" fillId="0" borderId="6" xfId="0" applyNumberFormat="1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right"/>
    </xf>
    <xf numFmtId="1" fontId="32" fillId="0" borderId="5" xfId="0" applyNumberFormat="1" applyFont="1" applyBorder="1" applyAlignment="1">
      <alignment horizontal="right"/>
    </xf>
    <xf numFmtId="0" fontId="32" fillId="0" borderId="5" xfId="0" applyNumberFormat="1" applyFont="1" applyBorder="1" applyAlignment="1">
      <alignment horizontal="center"/>
    </xf>
    <xf numFmtId="0" fontId="32" fillId="0" borderId="2" xfId="0" applyNumberFormat="1" applyFont="1" applyBorder="1"/>
    <xf numFmtId="0" fontId="32" fillId="0" borderId="5" xfId="0" applyNumberFormat="1" applyFont="1" applyBorder="1"/>
    <xf numFmtId="1" fontId="32" fillId="0" borderId="5" xfId="0" applyNumberFormat="1" applyFont="1" applyBorder="1"/>
    <xf numFmtId="0" fontId="32" fillId="0" borderId="2" xfId="0" applyNumberFormat="1" applyFont="1" applyBorder="1" applyAlignment="1">
      <alignment horizontal="left"/>
    </xf>
    <xf numFmtId="0" fontId="32" fillId="0" borderId="8" xfId="0" applyNumberFormat="1" applyFont="1" applyBorder="1" applyAlignment="1">
      <alignment horizontal="center"/>
    </xf>
    <xf numFmtId="1" fontId="24" fillId="0" borderId="5" xfId="0" applyNumberFormat="1" applyFont="1" applyBorder="1"/>
    <xf numFmtId="0" fontId="32" fillId="0" borderId="2" xfId="0" applyNumberFormat="1" applyFont="1" applyBorder="1" applyAlignment="1">
      <alignment horizontal="left"/>
    </xf>
    <xf numFmtId="0" fontId="32" fillId="0" borderId="4" xfId="0" applyNumberFormat="1" applyFont="1" applyBorder="1" applyAlignment="1">
      <alignment horizontal="left"/>
    </xf>
    <xf numFmtId="0" fontId="32" fillId="0" borderId="5" xfId="0" applyNumberFormat="1" applyFont="1" applyBorder="1" applyAlignment="1" applyProtection="1">
      <alignment horizontal="center"/>
      <protection locked="0"/>
    </xf>
    <xf numFmtId="0" fontId="32" fillId="0" borderId="5" xfId="0" applyNumberFormat="1" applyFont="1" applyBorder="1" applyAlignment="1" applyProtection="1">
      <alignment horizontal="left"/>
      <protection locked="0"/>
    </xf>
    <xf numFmtId="0" fontId="32" fillId="0" borderId="5" xfId="0" applyNumberFormat="1" applyFont="1" applyBorder="1" applyProtection="1">
      <protection locked="0"/>
    </xf>
    <xf numFmtId="0" fontId="32" fillId="0" borderId="5" xfId="0" applyNumberFormat="1" applyFont="1" applyBorder="1" applyAlignment="1">
      <alignment horizontal="left"/>
    </xf>
    <xf numFmtId="0" fontId="12" fillId="2" borderId="0" xfId="0" applyNumberFormat="1" applyFont="1" applyFill="1" applyBorder="1" applyAlignment="1" applyProtection="1">
      <alignment horizontal="center"/>
      <protection locked="0"/>
    </xf>
    <xf numFmtId="0" fontId="35" fillId="2" borderId="0" xfId="0" applyNumberFormat="1" applyFont="1" applyFill="1" applyBorder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6" fillId="2" borderId="3" xfId="0" applyNumberFormat="1" applyFont="1" applyFill="1" applyBorder="1" applyAlignment="1" applyProtection="1">
      <alignment horizontal="right"/>
      <protection locked="0"/>
    </xf>
    <xf numFmtId="0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NumberFormat="1" applyFont="1" applyFill="1" applyBorder="1" applyProtection="1"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2" fontId="14" fillId="2" borderId="5" xfId="0" applyNumberFormat="1" applyFont="1" applyFill="1" applyBorder="1" applyAlignment="1" applyProtection="1">
      <alignment horizontal="center" wrapText="1"/>
      <protection locked="0"/>
    </xf>
    <xf numFmtId="0" fontId="15" fillId="2" borderId="0" xfId="0" applyNumberFormat="1" applyFont="1" applyFill="1" applyBorder="1" applyAlignment="1" applyProtection="1">
      <alignment horizontal="center"/>
      <protection locked="0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0" fontId="14" fillId="2" borderId="5" xfId="0" applyNumberFormat="1" applyFont="1" applyFill="1" applyBorder="1" applyProtection="1">
      <protection locked="0"/>
    </xf>
    <xf numFmtId="1" fontId="36" fillId="2" borderId="5" xfId="0" applyNumberFormat="1" applyFont="1" applyFill="1" applyBorder="1" applyAlignment="1" applyProtection="1">
      <alignment horizontal="center"/>
      <protection locked="0"/>
    </xf>
    <xf numFmtId="0" fontId="36" fillId="2" borderId="5" xfId="0" applyNumberFormat="1" applyFont="1" applyFill="1" applyBorder="1" applyAlignment="1" applyProtection="1">
      <alignment horizontal="center"/>
      <protection locked="0"/>
    </xf>
    <xf numFmtId="0" fontId="36" fillId="2" borderId="5" xfId="0" applyNumberFormat="1" applyFont="1" applyFill="1" applyBorder="1" applyProtection="1">
      <protection locked="0"/>
    </xf>
    <xf numFmtId="1" fontId="36" fillId="2" borderId="5" xfId="0" applyNumberFormat="1" applyFont="1" applyFill="1" applyBorder="1" applyProtection="1">
      <protection locked="0"/>
    </xf>
    <xf numFmtId="2" fontId="36" fillId="2" borderId="5" xfId="0" applyNumberFormat="1" applyFont="1" applyFill="1" applyBorder="1" applyProtection="1">
      <protection locked="0"/>
    </xf>
    <xf numFmtId="0" fontId="36" fillId="3" borderId="5" xfId="0" applyNumberFormat="1" applyFont="1" applyFill="1" applyBorder="1" applyAlignment="1" applyProtection="1">
      <alignment horizontal="center"/>
      <protection locked="0"/>
    </xf>
    <xf numFmtId="0" fontId="36" fillId="3" borderId="5" xfId="0" applyNumberFormat="1" applyFont="1" applyFill="1" applyBorder="1" applyProtection="1">
      <protection locked="0"/>
    </xf>
    <xf numFmtId="2" fontId="36" fillId="3" borderId="5" xfId="0" applyNumberFormat="1" applyFont="1" applyFill="1" applyBorder="1" applyProtection="1">
      <protection locked="0"/>
    </xf>
    <xf numFmtId="1" fontId="36" fillId="3" borderId="5" xfId="0" applyNumberFormat="1" applyFont="1" applyFill="1" applyBorder="1" applyProtection="1">
      <protection locked="0"/>
    </xf>
    <xf numFmtId="1" fontId="14" fillId="2" borderId="5" xfId="0" applyNumberFormat="1" applyFont="1" applyFill="1" applyBorder="1"/>
    <xf numFmtId="2" fontId="14" fillId="2" borderId="5" xfId="0" applyNumberFormat="1" applyFont="1" applyFill="1" applyBorder="1"/>
    <xf numFmtId="1" fontId="14" fillId="2" borderId="5" xfId="0" applyNumberFormat="1" applyFont="1" applyFill="1" applyBorder="1" applyProtection="1">
      <protection locked="0"/>
    </xf>
    <xf numFmtId="2" fontId="14" fillId="2" borderId="5" xfId="0" applyNumberFormat="1" applyFont="1" applyFill="1" applyBorder="1" applyProtection="1">
      <protection locked="0"/>
    </xf>
    <xf numFmtId="0" fontId="35" fillId="0" borderId="0" xfId="0" applyNumberFormat="1" applyFont="1" applyFill="1" applyBorder="1" applyProtection="1">
      <protection locked="0"/>
    </xf>
    <xf numFmtId="0" fontId="36" fillId="0" borderId="5" xfId="0" applyNumberFormat="1" applyFont="1" applyFill="1" applyBorder="1" applyProtection="1">
      <protection locked="0"/>
    </xf>
    <xf numFmtId="2" fontId="36" fillId="0" borderId="5" xfId="0" applyNumberFormat="1" applyFont="1" applyFill="1" applyBorder="1" applyProtection="1">
      <protection locked="0"/>
    </xf>
    <xf numFmtId="0" fontId="36" fillId="2" borderId="5" xfId="0" applyNumberFormat="1" applyFont="1" applyFill="1" applyBorder="1" applyAlignment="1" applyProtection="1">
      <alignment horizontal="right"/>
      <protection locked="0"/>
    </xf>
    <xf numFmtId="2" fontId="36" fillId="2" borderId="5" xfId="0" applyNumberFormat="1" applyFont="1" applyFill="1" applyBorder="1" applyAlignment="1" applyProtection="1">
      <alignment horizontal="right"/>
      <protection locked="0"/>
    </xf>
    <xf numFmtId="1" fontId="36" fillId="3" borderId="5" xfId="0" applyNumberFormat="1" applyFont="1" applyFill="1" applyBorder="1" applyAlignment="1" applyProtection="1">
      <alignment horizontal="right"/>
      <protection locked="0"/>
    </xf>
    <xf numFmtId="2" fontId="36" fillId="3" borderId="5" xfId="0" applyNumberFormat="1" applyFont="1" applyFill="1" applyBorder="1" applyAlignment="1" applyProtection="1">
      <alignment horizontal="right"/>
      <protection locked="0"/>
    </xf>
    <xf numFmtId="0" fontId="36" fillId="2" borderId="0" xfId="0" applyNumberFormat="1" applyFont="1" applyFill="1" applyBorder="1" applyProtection="1">
      <protection locked="0"/>
    </xf>
    <xf numFmtId="1" fontId="16" fillId="2" borderId="5" xfId="0" applyNumberFormat="1" applyFont="1" applyFill="1" applyBorder="1" applyProtection="1">
      <protection locked="0"/>
    </xf>
    <xf numFmtId="2" fontId="16" fillId="2" borderId="5" xfId="0" applyNumberFormat="1" applyFont="1" applyFill="1" applyBorder="1" applyProtection="1">
      <protection locked="0"/>
    </xf>
    <xf numFmtId="0" fontId="16" fillId="2" borderId="5" xfId="0" applyNumberFormat="1" applyFont="1" applyFill="1" applyBorder="1" applyAlignment="1" applyProtection="1">
      <alignment horizontal="right"/>
      <protection locked="0"/>
    </xf>
    <xf numFmtId="2" fontId="16" fillId="2" borderId="5" xfId="0" applyNumberFormat="1" applyFont="1" applyFill="1" applyBorder="1" applyAlignment="1" applyProtection="1">
      <alignment horizontal="right"/>
      <protection locked="0"/>
    </xf>
    <xf numFmtId="0" fontId="35" fillId="2" borderId="5" xfId="0" applyNumberFormat="1" applyFont="1" applyFill="1" applyBorder="1" applyProtection="1">
      <protection locked="0"/>
    </xf>
    <xf numFmtId="2" fontId="35" fillId="2" borderId="5" xfId="0" applyNumberFormat="1" applyFont="1" applyFill="1" applyBorder="1" applyProtection="1">
      <protection locked="0"/>
    </xf>
    <xf numFmtId="0" fontId="14" fillId="2" borderId="5" xfId="0" applyNumberFormat="1" applyFont="1" applyFill="1" applyBorder="1" applyAlignment="1" applyProtection="1">
      <alignment horizontal="right"/>
      <protection locked="0"/>
    </xf>
    <xf numFmtId="2" fontId="14" fillId="2" borderId="5" xfId="0" applyNumberFormat="1" applyFont="1" applyFill="1" applyBorder="1" applyAlignment="1" applyProtection="1">
      <alignment horizontal="right"/>
      <protection locked="0"/>
    </xf>
    <xf numFmtId="0" fontId="14" fillId="0" borderId="5" xfId="0" applyNumberFormat="1" applyFont="1" applyFill="1" applyBorder="1" applyAlignment="1" applyProtection="1">
      <alignment horizontal="center"/>
      <protection locked="0"/>
    </xf>
    <xf numFmtId="0" fontId="14" fillId="0" borderId="5" xfId="0" applyNumberFormat="1" applyFont="1" applyFill="1" applyBorder="1" applyProtection="1">
      <protection locked="0"/>
    </xf>
    <xf numFmtId="1" fontId="36" fillId="0" borderId="5" xfId="0" applyNumberFormat="1" applyFont="1" applyFill="1" applyBorder="1" applyProtection="1">
      <protection locked="0"/>
    </xf>
    <xf numFmtId="2" fontId="14" fillId="0" borderId="5" xfId="0" applyNumberFormat="1" applyFont="1" applyFill="1" applyBorder="1" applyProtection="1">
      <protection locked="0"/>
    </xf>
    <xf numFmtId="0" fontId="35" fillId="2" borderId="0" xfId="0" applyNumberFormat="1" applyFont="1" applyFill="1" applyBorder="1" applyAlignment="1" applyProtection="1">
      <alignment horizontal="center"/>
      <protection locked="0"/>
    </xf>
    <xf numFmtId="2" fontId="35" fillId="2" borderId="0" xfId="0" applyNumberFormat="1" applyFont="1" applyFill="1" applyBorder="1" applyProtection="1">
      <protection locked="0"/>
    </xf>
    <xf numFmtId="1" fontId="35" fillId="2" borderId="0" xfId="0" applyNumberFormat="1" applyFont="1" applyFill="1" applyBorder="1" applyProtection="1">
      <protection locked="0"/>
    </xf>
    <xf numFmtId="0" fontId="24" fillId="0" borderId="0" xfId="0" applyFont="1" applyAlignment="1">
      <alignment horizontal="center"/>
    </xf>
    <xf numFmtId="0" fontId="0" fillId="0" borderId="0" xfId="0" applyProtection="1">
      <protection locked="0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2" fillId="0" borderId="0" xfId="0" applyFont="1" applyProtection="1"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7" fillId="0" borderId="0" xfId="0" applyFont="1"/>
    <xf numFmtId="0" fontId="12" fillId="0" borderId="5" xfId="0" applyFont="1" applyBorder="1"/>
    <xf numFmtId="0" fontId="7" fillId="0" borderId="5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0" fontId="7" fillId="0" borderId="5" xfId="0" applyFont="1" applyBorder="1" applyProtection="1">
      <protection locked="0"/>
    </xf>
    <xf numFmtId="1" fontId="7" fillId="0" borderId="5" xfId="0" applyNumberFormat="1" applyFont="1" applyBorder="1" applyProtection="1">
      <protection locked="0"/>
    </xf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2" fontId="7" fillId="0" borderId="5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7" fillId="0" borderId="5" xfId="0" applyNumberFormat="1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left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5" xfId="0" applyFont="1" applyBorder="1" applyProtection="1">
      <protection locked="0"/>
    </xf>
    <xf numFmtId="1" fontId="16" fillId="0" borderId="5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1" fontId="0" fillId="0" borderId="0" xfId="0" applyNumberFormat="1" applyProtection="1">
      <protection locked="0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/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8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25" fillId="0" borderId="25" xfId="3" applyFont="1" applyBorder="1" applyAlignment="1">
      <alignment horizontal="right" vertical="center" wrapText="1"/>
    </xf>
    <xf numFmtId="0" fontId="25" fillId="0" borderId="29" xfId="3" applyFont="1" applyBorder="1" applyAlignment="1">
      <alignment horizontal="left" vertical="center" wrapText="1"/>
    </xf>
    <xf numFmtId="0" fontId="43" fillId="0" borderId="25" xfId="0" applyFont="1" applyBorder="1" applyAlignment="1">
      <alignment vertical="center"/>
    </xf>
    <xf numFmtId="2" fontId="43" fillId="0" borderId="5" xfId="0" applyNumberFormat="1" applyFont="1" applyBorder="1" applyAlignment="1">
      <alignment vertical="center"/>
    </xf>
    <xf numFmtId="0" fontId="43" fillId="0" borderId="5" xfId="0" applyFont="1" applyBorder="1" applyAlignment="1">
      <alignment vertical="center"/>
    </xf>
    <xf numFmtId="2" fontId="43" fillId="0" borderId="26" xfId="0" applyNumberFormat="1" applyFont="1" applyBorder="1" applyAlignment="1">
      <alignment vertical="center"/>
    </xf>
    <xf numFmtId="0" fontId="25" fillId="4" borderId="29" xfId="3" applyFont="1" applyFill="1" applyBorder="1" applyAlignment="1">
      <alignment horizontal="left" vertical="center" wrapText="1"/>
    </xf>
    <xf numFmtId="0" fontId="2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44" fillId="0" borderId="29" xfId="3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1" fontId="38" fillId="0" borderId="0" xfId="0" applyNumberFormat="1" applyFont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5" fillId="0" borderId="0" xfId="0" applyFont="1" applyBorder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6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165" fontId="41" fillId="0" borderId="2" xfId="1" applyNumberFormat="1" applyFont="1" applyBorder="1" applyAlignment="1">
      <alignment horizontal="center"/>
    </xf>
    <xf numFmtId="165" fontId="41" fillId="0" borderId="3" xfId="1" applyNumberFormat="1" applyFont="1" applyBorder="1" applyAlignment="1">
      <alignment horizontal="center"/>
    </xf>
    <xf numFmtId="165" fontId="41" fillId="0" borderId="4" xfId="1" applyNumberFormat="1" applyFont="1" applyBorder="1" applyAlignment="1">
      <alignment horizontal="center"/>
    </xf>
    <xf numFmtId="0" fontId="47" fillId="0" borderId="5" xfId="0" applyFont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45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1" fontId="41" fillId="0" borderId="5" xfId="0" applyNumberFormat="1" applyFont="1" applyBorder="1" applyAlignment="1">
      <alignment horizontal="center" wrapText="1"/>
    </xf>
    <xf numFmtId="0" fontId="25" fillId="0" borderId="5" xfId="3" applyFont="1" applyBorder="1" applyAlignment="1">
      <alignment horizontal="right" vertical="center" wrapText="1"/>
    </xf>
    <xf numFmtId="0" fontId="25" fillId="0" borderId="4" xfId="3" applyFont="1" applyBorder="1" applyAlignment="1">
      <alignment horizontal="left" vertical="center" wrapText="1"/>
    </xf>
    <xf numFmtId="1" fontId="43" fillId="0" borderId="5" xfId="0" applyNumberFormat="1" applyFont="1" applyBorder="1" applyAlignment="1">
      <alignment vertical="center"/>
    </xf>
    <xf numFmtId="0" fontId="25" fillId="4" borderId="4" xfId="3" applyFont="1" applyFill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Protection="1"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Fill="1" applyBorder="1" applyAlignment="1" applyProtection="1">
      <alignment horizontal="center" wrapText="1"/>
      <protection locked="0"/>
    </xf>
    <xf numFmtId="0" fontId="15" fillId="0" borderId="14" xfId="0" applyNumberFormat="1" applyFont="1" applyFill="1" applyBorder="1" applyAlignment="1" applyProtection="1">
      <alignment horizontal="center" wrapText="1"/>
      <protection locked="0"/>
    </xf>
    <xf numFmtId="0" fontId="15" fillId="0" borderId="34" xfId="0" applyNumberFormat="1" applyFont="1" applyFill="1" applyBorder="1" applyAlignment="1" applyProtection="1">
      <alignment horizontal="center" wrapText="1"/>
      <protection locked="0"/>
    </xf>
    <xf numFmtId="0" fontId="49" fillId="0" borderId="0" xfId="0" applyNumberFormat="1" applyFont="1" applyFill="1" applyBorder="1" applyProtection="1"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35" xfId="0" applyNumberFormat="1" applyFont="1" applyFill="1" applyBorder="1" applyAlignment="1" applyProtection="1">
      <alignment horizontal="center" wrapText="1"/>
      <protection locked="0"/>
    </xf>
    <xf numFmtId="0" fontId="50" fillId="0" borderId="0" xfId="0" applyNumberFormat="1" applyFont="1" applyFill="1" applyBorder="1" applyProtection="1"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/>
      <protection locked="0"/>
    </xf>
    <xf numFmtId="0" fontId="50" fillId="0" borderId="0" xfId="0" applyNumberFormat="1" applyFont="1" applyFill="1" applyBorder="1" applyAlignment="1" applyProtection="1">
      <alignment horizontal="center"/>
      <protection locked="0"/>
    </xf>
    <xf numFmtId="0" fontId="15" fillId="0" borderId="5" xfId="0" applyNumberFormat="1" applyFont="1" applyFill="1" applyBorder="1" applyProtection="1">
      <protection locked="0"/>
    </xf>
    <xf numFmtId="0" fontId="35" fillId="0" borderId="5" xfId="0" applyNumberFormat="1" applyFont="1" applyFill="1" applyBorder="1" applyProtection="1">
      <protection locked="0"/>
    </xf>
    <xf numFmtId="0" fontId="35" fillId="0" borderId="5" xfId="0" applyNumberFormat="1" applyFont="1" applyFill="1" applyBorder="1" applyAlignment="1" applyProtection="1">
      <alignment horizontal="center"/>
      <protection locked="0"/>
    </xf>
    <xf numFmtId="0" fontId="35" fillId="0" borderId="5" xfId="0" applyNumberFormat="1" applyFont="1" applyFill="1" applyBorder="1"/>
    <xf numFmtId="0" fontId="15" fillId="0" borderId="5" xfId="0" applyNumberFormat="1" applyFont="1" applyFill="1" applyBorder="1"/>
    <xf numFmtId="0" fontId="35" fillId="0" borderId="5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2" borderId="13" xfId="0" applyNumberFormat="1" applyFont="1" applyFill="1" applyBorder="1" applyAlignment="1" applyProtection="1">
      <alignment horizontal="center" wrapText="1"/>
      <protection locked="0"/>
    </xf>
    <xf numFmtId="0" fontId="15" fillId="2" borderId="14" xfId="0" applyNumberFormat="1" applyFont="1" applyFill="1" applyBorder="1" applyAlignment="1" applyProtection="1">
      <alignment horizontal="center" wrapText="1"/>
      <protection locked="0"/>
    </xf>
    <xf numFmtId="0" fontId="15" fillId="2" borderId="34" xfId="0" applyNumberFormat="1" applyFont="1" applyFill="1" applyBorder="1" applyAlignment="1" applyProtection="1">
      <alignment horizontal="center" wrapText="1"/>
      <protection locked="0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7" xfId="0" applyNumberFormat="1" applyFont="1" applyFill="1" applyBorder="1" applyAlignment="1" applyProtection="1">
      <alignment horizontal="center" wrapText="1"/>
      <protection locked="0"/>
    </xf>
    <xf numFmtId="0" fontId="15" fillId="2" borderId="1" xfId="0" applyNumberFormat="1" applyFont="1" applyFill="1" applyBorder="1" applyAlignment="1" applyProtection="1">
      <alignment horizontal="center" wrapText="1"/>
      <protection locked="0"/>
    </xf>
    <xf numFmtId="0" fontId="15" fillId="2" borderId="35" xfId="0" applyNumberFormat="1" applyFont="1" applyFill="1" applyBorder="1" applyAlignment="1" applyProtection="1">
      <alignment horizontal="center" wrapText="1"/>
      <protection locked="0"/>
    </xf>
    <xf numFmtId="1" fontId="15" fillId="0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Protection="1">
      <protection locked="0"/>
    </xf>
    <xf numFmtId="1" fontId="16" fillId="0" borderId="5" xfId="0" applyNumberFormat="1" applyFont="1" applyFill="1" applyBorder="1" applyProtection="1">
      <protection locked="0"/>
    </xf>
    <xf numFmtId="0" fontId="16" fillId="0" borderId="5" xfId="0" applyNumberFormat="1" applyFont="1" applyFill="1" applyBorder="1" applyAlignment="1" applyProtection="1">
      <alignment horizontal="center"/>
      <protection locked="0"/>
    </xf>
    <xf numFmtId="0" fontId="16" fillId="0" borderId="5" xfId="0" applyNumberFormat="1" applyFont="1" applyFill="1" applyBorder="1" applyProtection="1">
      <protection locked="0"/>
    </xf>
    <xf numFmtId="1" fontId="32" fillId="0" borderId="5" xfId="0" applyNumberFormat="1" applyFont="1" applyFill="1" applyBorder="1"/>
    <xf numFmtId="1" fontId="32" fillId="2" borderId="5" xfId="0" applyNumberFormat="1" applyFont="1" applyFill="1" applyBorder="1"/>
    <xf numFmtId="1" fontId="32" fillId="0" borderId="5" xfId="0" applyNumberFormat="1" applyFont="1" applyFill="1" applyBorder="1" applyProtection="1">
      <protection locked="0"/>
    </xf>
    <xf numFmtId="1" fontId="24" fillId="0" borderId="5" xfId="0" applyNumberFormat="1" applyFont="1" applyFill="1" applyBorder="1"/>
    <xf numFmtId="1" fontId="24" fillId="2" borderId="5" xfId="0" applyNumberFormat="1" applyFont="1" applyFill="1" applyBorder="1"/>
    <xf numFmtId="1" fontId="24" fillId="0" borderId="5" xfId="0" applyNumberFormat="1" applyFont="1" applyFill="1" applyBorder="1" applyProtection="1">
      <protection locked="0"/>
    </xf>
    <xf numFmtId="1" fontId="32" fillId="0" borderId="5" xfId="0" applyNumberFormat="1" applyFont="1" applyFill="1" applyBorder="1" applyAlignment="1" applyProtection="1">
      <alignment horizontal="right"/>
      <protection locked="0"/>
    </xf>
    <xf numFmtId="1" fontId="32" fillId="2" borderId="5" xfId="0" applyNumberFormat="1" applyFont="1" applyFill="1" applyBorder="1" applyAlignment="1" applyProtection="1">
      <alignment horizontal="right"/>
      <protection locked="0"/>
    </xf>
    <xf numFmtId="0" fontId="32" fillId="0" borderId="5" xfId="0" applyNumberFormat="1" applyFont="1" applyFill="1" applyBorder="1" applyProtection="1">
      <protection locked="0"/>
    </xf>
    <xf numFmtId="1" fontId="32" fillId="2" borderId="5" xfId="0" applyNumberFormat="1" applyFont="1" applyFill="1" applyBorder="1" applyProtection="1">
      <protection locked="0"/>
    </xf>
    <xf numFmtId="0" fontId="24" fillId="0" borderId="5" xfId="0" applyNumberFormat="1" applyFont="1" applyFill="1" applyBorder="1"/>
    <xf numFmtId="0" fontId="24" fillId="2" borderId="5" xfId="0" applyNumberFormat="1" applyFont="1" applyFill="1" applyBorder="1"/>
    <xf numFmtId="1" fontId="24" fillId="2" borderId="5" xfId="0" applyNumberFormat="1" applyFont="1" applyFill="1" applyBorder="1" applyProtection="1">
      <protection locked="0"/>
    </xf>
    <xf numFmtId="0" fontId="24" fillId="0" borderId="5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1" fontId="12" fillId="0" borderId="5" xfId="0" applyNumberFormat="1" applyFont="1" applyFill="1" applyBorder="1" applyProtection="1">
      <protection locked="0"/>
    </xf>
    <xf numFmtId="0" fontId="14" fillId="0" borderId="0" xfId="0" applyNumberFormat="1" applyFont="1" applyFill="1" applyBorder="1" applyProtection="1">
      <protection locked="0"/>
    </xf>
    <xf numFmtId="1" fontId="16" fillId="0" borderId="0" xfId="0" applyNumberFormat="1" applyFont="1" applyFill="1" applyBorder="1" applyProtection="1">
      <protection locked="0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4" applyFont="1" applyFill="1" applyBorder="1" applyAlignment="1" applyProtection="1">
      <alignment horizontal="left" vertical="center" wrapText="1"/>
    </xf>
    <xf numFmtId="0" fontId="46" fillId="2" borderId="5" xfId="0" applyFont="1" applyFill="1" applyBorder="1" applyAlignment="1">
      <alignment horizontal="center" vertical="center" wrapText="1"/>
    </xf>
    <xf numFmtId="2" fontId="46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2" fontId="41" fillId="2" borderId="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/>
    <xf numFmtId="3" fontId="46" fillId="0" borderId="5" xfId="0" applyNumberFormat="1" applyFont="1" applyFill="1" applyBorder="1"/>
    <xf numFmtId="166" fontId="46" fillId="0" borderId="5" xfId="2" applyNumberFormat="1" applyFont="1" applyBorder="1"/>
    <xf numFmtId="0" fontId="41" fillId="0" borderId="5" xfId="0" applyFont="1" applyFill="1" applyBorder="1" applyAlignment="1">
      <alignment horizontal="center"/>
    </xf>
    <xf numFmtId="3" fontId="41" fillId="0" borderId="5" xfId="0" applyNumberFormat="1" applyFont="1" applyFill="1" applyBorder="1"/>
    <xf numFmtId="166" fontId="41" fillId="0" borderId="5" xfId="2" applyNumberFormat="1" applyFont="1" applyBorder="1"/>
    <xf numFmtId="0" fontId="2" fillId="0" borderId="0" xfId="0" applyFont="1"/>
    <xf numFmtId="0" fontId="40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6" fillId="0" borderId="0" xfId="0" applyFont="1"/>
    <xf numFmtId="0" fontId="54" fillId="0" borderId="0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41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vertical="center"/>
    </xf>
    <xf numFmtId="0" fontId="46" fillId="0" borderId="5" xfId="0" applyFont="1" applyBorder="1" applyAlignment="1">
      <alignment wrapText="1"/>
    </xf>
    <xf numFmtId="0" fontId="55" fillId="0" borderId="5" xfId="0" applyFont="1" applyBorder="1" applyAlignment="1">
      <alignment wrapText="1"/>
    </xf>
    <xf numFmtId="2" fontId="55" fillId="0" borderId="5" xfId="0" applyNumberFormat="1" applyFont="1" applyBorder="1" applyAlignment="1">
      <alignment wrapText="1"/>
    </xf>
    <xf numFmtId="0" fontId="46" fillId="3" borderId="5" xfId="0" applyFont="1" applyFill="1" applyBorder="1" applyAlignment="1">
      <alignment wrapText="1"/>
    </xf>
    <xf numFmtId="0" fontId="55" fillId="3" borderId="5" xfId="0" applyFont="1" applyFill="1" applyBorder="1" applyAlignment="1">
      <alignment wrapText="1"/>
    </xf>
    <xf numFmtId="2" fontId="55" fillId="3" borderId="5" xfId="0" applyNumberFormat="1" applyFont="1" applyFill="1" applyBorder="1" applyAlignment="1">
      <alignment wrapText="1"/>
    </xf>
    <xf numFmtId="0" fontId="6" fillId="0" borderId="5" xfId="0" applyFont="1" applyBorder="1"/>
    <xf numFmtId="0" fontId="54" fillId="0" borderId="2" xfId="0" applyFont="1" applyBorder="1" applyAlignment="1">
      <alignment horizontal="center" wrapText="1"/>
    </xf>
    <xf numFmtId="0" fontId="54" fillId="0" borderId="5" xfId="0" applyFont="1" applyBorder="1" applyAlignment="1">
      <alignment wrapText="1"/>
    </xf>
    <xf numFmtId="2" fontId="42" fillId="0" borderId="5" xfId="0" applyNumberFormat="1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/>
    </xf>
    <xf numFmtId="0" fontId="43" fillId="0" borderId="5" xfId="0" applyFont="1" applyBorder="1" applyAlignment="1">
      <alignment wrapText="1"/>
    </xf>
    <xf numFmtId="2" fontId="43" fillId="0" borderId="5" xfId="0" applyNumberFormat="1" applyFont="1" applyBorder="1" applyAlignment="1">
      <alignment wrapText="1"/>
    </xf>
    <xf numFmtId="0" fontId="43" fillId="3" borderId="5" xfId="0" applyFont="1" applyFill="1" applyBorder="1" applyAlignment="1">
      <alignment wrapText="1"/>
    </xf>
    <xf numFmtId="2" fontId="43" fillId="3" borderId="5" xfId="0" applyNumberFormat="1" applyFont="1" applyFill="1" applyBorder="1" applyAlignment="1">
      <alignment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5" xfId="0" applyFont="1" applyBorder="1" applyAlignment="1">
      <alignment wrapText="1"/>
    </xf>
    <xf numFmtId="2" fontId="45" fillId="0" borderId="5" xfId="0" applyNumberFormat="1" applyFont="1" applyBorder="1" applyAlignment="1">
      <alignment wrapText="1"/>
    </xf>
    <xf numFmtId="0" fontId="58" fillId="0" borderId="0" xfId="0" applyFont="1" applyFill="1"/>
    <xf numFmtId="2" fontId="58" fillId="0" borderId="0" xfId="0" applyNumberFormat="1" applyFont="1" applyFill="1"/>
    <xf numFmtId="0" fontId="59" fillId="0" borderId="1" xfId="0" applyFont="1" applyFill="1" applyBorder="1" applyAlignment="1">
      <alignment horizontal="center"/>
    </xf>
    <xf numFmtId="0" fontId="59" fillId="0" borderId="0" xfId="0" applyFont="1" applyFill="1"/>
    <xf numFmtId="0" fontId="59" fillId="0" borderId="5" xfId="0" applyFont="1" applyFill="1" applyBorder="1"/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top"/>
    </xf>
    <xf numFmtId="2" fontId="60" fillId="0" borderId="5" xfId="0" applyNumberFormat="1" applyFont="1" applyFill="1" applyBorder="1" applyAlignment="1">
      <alignment horizontal="center" vertical="top"/>
    </xf>
    <xf numFmtId="0" fontId="58" fillId="0" borderId="7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7" fillId="0" borderId="5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vertical="center" wrapText="1"/>
    </xf>
    <xf numFmtId="0" fontId="60" fillId="0" borderId="5" xfId="0" applyFont="1" applyFill="1" applyBorder="1"/>
    <xf numFmtId="2" fontId="58" fillId="0" borderId="5" xfId="0" applyNumberFormat="1" applyFont="1" applyFill="1" applyBorder="1"/>
    <xf numFmtId="0" fontId="37" fillId="0" borderId="5" xfId="0" applyFont="1" applyFill="1" applyBorder="1"/>
    <xf numFmtId="0" fontId="5" fillId="0" borderId="0" xfId="0" applyFont="1" applyFill="1"/>
    <xf numFmtId="2" fontId="58" fillId="0" borderId="5" xfId="0" applyNumberFormat="1" applyFont="1" applyFill="1" applyBorder="1" applyAlignment="1">
      <alignment vertical="top" wrapText="1"/>
    </xf>
    <xf numFmtId="2" fontId="58" fillId="0" borderId="5" xfId="0" applyNumberFormat="1" applyFont="1" applyFill="1" applyBorder="1" applyAlignment="1">
      <alignment wrapText="1"/>
    </xf>
    <xf numFmtId="0" fontId="15" fillId="0" borderId="0" xfId="0" applyFont="1" applyFill="1"/>
    <xf numFmtId="2" fontId="12" fillId="0" borderId="0" xfId="0" applyNumberFormat="1" applyFont="1" applyFill="1"/>
    <xf numFmtId="0" fontId="61" fillId="0" borderId="5" xfId="0" applyFont="1" applyFill="1" applyBorder="1"/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61" fillId="0" borderId="0" xfId="0" applyFont="1" applyFill="1"/>
    <xf numFmtId="0" fontId="17" fillId="0" borderId="9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2" fillId="0" borderId="0" xfId="0" applyFont="1" applyFill="1"/>
    <xf numFmtId="0" fontId="63" fillId="0" borderId="5" xfId="0" applyFont="1" applyFill="1" applyBorder="1"/>
    <xf numFmtId="0" fontId="63" fillId="0" borderId="5" xfId="0" applyFont="1" applyFill="1" applyBorder="1" applyAlignment="1">
      <alignment wrapText="1"/>
    </xf>
    <xf numFmtId="0" fontId="64" fillId="0" borderId="5" xfId="0" applyFont="1" applyFill="1" applyBorder="1"/>
    <xf numFmtId="0" fontId="65" fillId="0" borderId="5" xfId="0" applyFont="1" applyFill="1" applyBorder="1"/>
    <xf numFmtId="1" fontId="63" fillId="0" borderId="5" xfId="0" applyNumberFormat="1" applyFont="1" applyFill="1" applyBorder="1"/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0" fillId="0" borderId="0" xfId="0" applyFont="1" applyFill="1"/>
    <xf numFmtId="0" fontId="67" fillId="0" borderId="7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left" vertical="center"/>
    </xf>
    <xf numFmtId="0" fontId="69" fillId="0" borderId="5" xfId="0" applyFont="1" applyFill="1" applyBorder="1" applyAlignment="1">
      <alignment vertical="center"/>
    </xf>
    <xf numFmtId="0" fontId="60" fillId="0" borderId="5" xfId="0" applyFont="1" applyFill="1" applyBorder="1" applyAlignment="1">
      <alignment horizontal="left" vertical="center"/>
    </xf>
    <xf numFmtId="0" fontId="66" fillId="0" borderId="5" xfId="0" applyFont="1" applyFill="1" applyBorder="1" applyAlignment="1">
      <alignment horizontal="left" vertical="center"/>
    </xf>
    <xf numFmtId="0" fontId="58" fillId="0" borderId="5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72" fillId="0" borderId="5" xfId="3" applyFont="1" applyFill="1" applyBorder="1" applyAlignment="1">
      <alignment horizontal="right" wrapText="1"/>
    </xf>
    <xf numFmtId="0" fontId="72" fillId="0" borderId="5" xfId="3" applyFont="1" applyFill="1" applyBorder="1" applyAlignment="1">
      <alignment horizontal="left" vertical="center" wrapText="1"/>
    </xf>
    <xf numFmtId="1" fontId="73" fillId="0" borderId="5" xfId="0" applyNumberFormat="1" applyFont="1" applyFill="1" applyBorder="1" applyAlignment="1">
      <alignment horizontal="right" vertical="center"/>
    </xf>
    <xf numFmtId="2" fontId="73" fillId="0" borderId="5" xfId="0" applyNumberFormat="1" applyFont="1" applyFill="1" applyBorder="1" applyAlignment="1">
      <alignment vertical="center"/>
    </xf>
    <xf numFmtId="0" fontId="73" fillId="0" borderId="5" xfId="0" applyFont="1" applyFill="1" applyBorder="1" applyAlignment="1">
      <alignment horizontal="right" vertical="center"/>
    </xf>
    <xf numFmtId="0" fontId="35" fillId="0" borderId="5" xfId="0" applyFont="1" applyFill="1" applyBorder="1" applyAlignment="1">
      <alignment horizontal="left" vertical="center"/>
    </xf>
    <xf numFmtId="0" fontId="71" fillId="0" borderId="5" xfId="0" applyFont="1" applyFill="1" applyBorder="1" applyAlignment="1">
      <alignment horizontal="left"/>
    </xf>
    <xf numFmtId="0" fontId="71" fillId="0" borderId="5" xfId="0" applyFont="1" applyFill="1" applyBorder="1" applyAlignment="1">
      <alignment horizontal="left" vertical="center" wrapText="1"/>
    </xf>
    <xf numFmtId="1" fontId="74" fillId="0" borderId="5" xfId="0" applyNumberFormat="1" applyFont="1" applyFill="1" applyBorder="1" applyAlignment="1">
      <alignment horizontal="right" vertical="center"/>
    </xf>
    <xf numFmtId="2" fontId="74" fillId="0" borderId="5" xfId="0" applyNumberFormat="1" applyFont="1" applyFill="1" applyBorder="1" applyAlignment="1">
      <alignment vertical="center"/>
    </xf>
    <xf numFmtId="0" fontId="71" fillId="0" borderId="0" xfId="0" applyFont="1" applyFill="1" applyAlignment="1">
      <alignment horizontal="left"/>
    </xf>
    <xf numFmtId="1" fontId="70" fillId="0" borderId="0" xfId="0" applyNumberFormat="1" applyFont="1" applyFill="1" applyAlignment="1">
      <alignment horizontal="left"/>
    </xf>
    <xf numFmtId="1" fontId="75" fillId="0" borderId="0" xfId="0" applyNumberFormat="1" applyFont="1" applyBorder="1" applyAlignment="1">
      <alignment horizontal="center"/>
    </xf>
    <xf numFmtId="1" fontId="75" fillId="0" borderId="36" xfId="0" applyNumberFormat="1" applyFont="1" applyBorder="1" applyAlignment="1">
      <alignment horizontal="center"/>
    </xf>
    <xf numFmtId="1" fontId="76" fillId="0" borderId="5" xfId="0" applyNumberFormat="1" applyFont="1" applyBorder="1"/>
    <xf numFmtId="1" fontId="77" fillId="0" borderId="0" xfId="0" applyNumberFormat="1" applyFont="1" applyBorder="1" applyAlignment="1">
      <alignment horizontal="center" wrapText="1"/>
    </xf>
    <xf numFmtId="1" fontId="77" fillId="0" borderId="36" xfId="0" applyNumberFormat="1" applyFont="1" applyBorder="1" applyAlignment="1">
      <alignment horizontal="center" wrapText="1"/>
    </xf>
    <xf numFmtId="1" fontId="76" fillId="0" borderId="0" xfId="0" applyNumberFormat="1" applyFont="1" applyBorder="1" applyAlignment="1">
      <alignment horizontal="right"/>
    </xf>
    <xf numFmtId="1" fontId="76" fillId="0" borderId="36" xfId="0" applyNumberFormat="1" applyFont="1" applyBorder="1" applyAlignment="1">
      <alignment horizontal="right"/>
    </xf>
    <xf numFmtId="0" fontId="75" fillId="0" borderId="20" xfId="0" applyNumberFormat="1" applyFont="1" applyBorder="1" applyAlignment="1" applyProtection="1">
      <alignment horizontal="center" vertical="center" wrapText="1"/>
      <protection locked="0"/>
    </xf>
    <xf numFmtId="0" fontId="75" fillId="0" borderId="21" xfId="0" applyNumberFormat="1" applyFont="1" applyBorder="1" applyAlignment="1" applyProtection="1">
      <alignment horizontal="center" vertical="center" wrapText="1"/>
      <protection locked="0"/>
    </xf>
    <xf numFmtId="0" fontId="66" fillId="0" borderId="21" xfId="0" applyNumberFormat="1" applyFont="1" applyBorder="1" applyAlignment="1" applyProtection="1">
      <alignment horizontal="center" vertical="center" wrapText="1"/>
      <protection locked="0"/>
    </xf>
    <xf numFmtId="0" fontId="66" fillId="0" borderId="22" xfId="0" applyNumberFormat="1" applyFont="1" applyBorder="1" applyAlignment="1" applyProtection="1">
      <alignment horizontal="center" vertical="center" wrapText="1"/>
      <protection locked="0"/>
    </xf>
    <xf numFmtId="0" fontId="78" fillId="2" borderId="37" xfId="0" applyNumberFormat="1" applyFont="1" applyFill="1" applyBorder="1" applyAlignment="1">
      <alignment horizontal="center" vertical="center" wrapText="1"/>
    </xf>
    <xf numFmtId="0" fontId="78" fillId="2" borderId="22" xfId="0" applyNumberFormat="1" applyFont="1" applyFill="1" applyBorder="1" applyAlignment="1">
      <alignment horizontal="center" vertical="center" wrapText="1"/>
    </xf>
    <xf numFmtId="1" fontId="58" fillId="0" borderId="17" xfId="0" applyNumberFormat="1" applyFont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 wrapText="1"/>
    </xf>
    <xf numFmtId="1" fontId="76" fillId="0" borderId="4" xfId="0" applyNumberFormat="1" applyFont="1" applyBorder="1"/>
    <xf numFmtId="0" fontId="76" fillId="0" borderId="25" xfId="0" applyNumberFormat="1" applyFont="1" applyBorder="1" applyAlignment="1" applyProtection="1">
      <alignment horizontal="center" vertical="center" wrapText="1"/>
      <protection locked="0"/>
    </xf>
    <xf numFmtId="0" fontId="76" fillId="0" borderId="5" xfId="0" applyNumberFormat="1" applyFont="1" applyBorder="1" applyAlignment="1" applyProtection="1">
      <alignment horizontal="center" vertical="center" wrapText="1"/>
      <protection locked="0"/>
    </xf>
    <xf numFmtId="0" fontId="68" fillId="0" borderId="5" xfId="0" applyNumberFormat="1" applyFont="1" applyBorder="1" applyAlignment="1" applyProtection="1">
      <alignment horizontal="center" vertical="center" wrapText="1"/>
      <protection locked="0"/>
    </xf>
    <xf numFmtId="0" fontId="68" fillId="0" borderId="26" xfId="0" applyNumberFormat="1" applyFont="1" applyBorder="1" applyAlignment="1" applyProtection="1">
      <alignment horizontal="center" vertical="center" wrapText="1"/>
      <protection locked="0"/>
    </xf>
    <xf numFmtId="0" fontId="79" fillId="2" borderId="4" xfId="0" applyNumberFormat="1" applyFont="1" applyFill="1" applyBorder="1" applyAlignment="1">
      <alignment horizontal="center" vertical="center"/>
    </xf>
    <xf numFmtId="0" fontId="79" fillId="2" borderId="26" xfId="0" applyNumberFormat="1" applyFont="1" applyFill="1" applyBorder="1" applyAlignment="1">
      <alignment horizontal="center" vertical="center"/>
    </xf>
    <xf numFmtId="0" fontId="80" fillId="2" borderId="25" xfId="0" applyNumberFormat="1" applyFont="1" applyFill="1" applyBorder="1" applyAlignment="1">
      <alignment horizontal="center" vertical="center"/>
    </xf>
    <xf numFmtId="0" fontId="80" fillId="2" borderId="26" xfId="0" applyNumberFormat="1" applyFont="1" applyFill="1" applyBorder="1" applyAlignment="1">
      <alignment horizontal="center" vertical="center"/>
    </xf>
    <xf numFmtId="0" fontId="75" fillId="0" borderId="25" xfId="0" applyNumberFormat="1" applyFont="1" applyBorder="1" applyAlignment="1" applyProtection="1">
      <alignment horizontal="center" vertical="center" wrapText="1"/>
      <protection locked="0"/>
    </xf>
    <xf numFmtId="0" fontId="75" fillId="0" borderId="5" xfId="0" applyNumberFormat="1" applyFont="1" applyBorder="1" applyAlignment="1" applyProtection="1">
      <alignment vertical="center" wrapText="1"/>
      <protection locked="0"/>
    </xf>
    <xf numFmtId="0" fontId="76" fillId="0" borderId="5" xfId="0" applyNumberFormat="1" applyFont="1" applyBorder="1" applyAlignment="1" applyProtection="1">
      <alignment vertical="center" wrapText="1"/>
      <protection locked="0"/>
    </xf>
    <xf numFmtId="0" fontId="76" fillId="0" borderId="26" xfId="0" applyNumberFormat="1" applyFont="1" applyBorder="1" applyAlignment="1" applyProtection="1">
      <alignment vertical="center" wrapText="1"/>
      <protection locked="0"/>
    </xf>
    <xf numFmtId="1" fontId="76" fillId="0" borderId="4" xfId="0" applyNumberFormat="1" applyFont="1" applyBorder="1" applyAlignment="1">
      <alignment vertical="center"/>
    </xf>
    <xf numFmtId="1" fontId="76" fillId="0" borderId="26" xfId="0" applyNumberFormat="1" applyFont="1" applyBorder="1" applyAlignment="1">
      <alignment vertical="center"/>
    </xf>
    <xf numFmtId="1" fontId="69" fillId="0" borderId="25" xfId="0" applyNumberFormat="1" applyFont="1" applyBorder="1" applyAlignment="1">
      <alignment vertical="center"/>
    </xf>
    <xf numFmtId="1" fontId="69" fillId="0" borderId="26" xfId="0" applyNumberFormat="1" applyFont="1" applyBorder="1" applyAlignment="1">
      <alignment vertical="center"/>
    </xf>
    <xf numFmtId="0" fontId="69" fillId="5" borderId="5" xfId="0" applyNumberFormat="1" applyFont="1" applyFill="1" applyBorder="1" applyAlignment="1" applyProtection="1">
      <alignment vertical="center" wrapText="1"/>
      <protection locked="0"/>
    </xf>
    <xf numFmtId="2" fontId="69" fillId="5" borderId="5" xfId="0" applyNumberFormat="1" applyFont="1" applyFill="1" applyBorder="1" applyAlignment="1" applyProtection="1">
      <alignment vertical="center" wrapText="1"/>
      <protection locked="0"/>
    </xf>
    <xf numFmtId="2" fontId="69" fillId="5" borderId="26" xfId="0" applyNumberFormat="1" applyFont="1" applyFill="1" applyBorder="1" applyAlignment="1" applyProtection="1">
      <alignment vertical="center" wrapText="1"/>
      <protection locked="0"/>
    </xf>
    <xf numFmtId="164" fontId="69" fillId="0" borderId="4" xfId="0" applyNumberFormat="1" applyFont="1" applyBorder="1" applyAlignment="1">
      <alignment vertical="center"/>
    </xf>
    <xf numFmtId="164" fontId="69" fillId="0" borderId="26" xfId="0" applyNumberFormat="1" applyFont="1" applyBorder="1" applyAlignment="1">
      <alignment vertical="center"/>
    </xf>
    <xf numFmtId="0" fontId="69" fillId="5" borderId="25" xfId="0" applyNumberFormat="1" applyFont="1" applyFill="1" applyBorder="1" applyAlignment="1" applyProtection="1">
      <alignment vertical="center" wrapText="1"/>
      <protection locked="0"/>
    </xf>
    <xf numFmtId="0" fontId="58" fillId="5" borderId="5" xfId="0" applyNumberFormat="1" applyFont="1" applyFill="1" applyBorder="1" applyAlignment="1" applyProtection="1">
      <alignment vertical="center" wrapText="1"/>
      <protection locked="0"/>
    </xf>
    <xf numFmtId="2" fontId="58" fillId="5" borderId="5" xfId="0" applyNumberFormat="1" applyFont="1" applyFill="1" applyBorder="1" applyAlignment="1" applyProtection="1">
      <alignment vertical="center" wrapText="1"/>
      <protection locked="0"/>
    </xf>
    <xf numFmtId="2" fontId="58" fillId="5" borderId="26" xfId="0" applyNumberFormat="1" applyFont="1" applyFill="1" applyBorder="1" applyAlignment="1" applyProtection="1">
      <alignment vertical="center" wrapText="1"/>
      <protection locked="0"/>
    </xf>
    <xf numFmtId="164" fontId="58" fillId="0" borderId="4" xfId="0" applyNumberFormat="1" applyFont="1" applyBorder="1" applyAlignment="1">
      <alignment vertical="center"/>
    </xf>
    <xf numFmtId="164" fontId="58" fillId="0" borderId="26" xfId="0" applyNumberFormat="1" applyFont="1" applyBorder="1" applyAlignment="1">
      <alignment vertical="center"/>
    </xf>
    <xf numFmtId="0" fontId="58" fillId="5" borderId="25" xfId="0" applyNumberFormat="1" applyFont="1" applyFill="1" applyBorder="1" applyAlignment="1" applyProtection="1">
      <alignment vertical="center" wrapText="1"/>
      <protection locked="0"/>
    </xf>
    <xf numFmtId="1" fontId="75" fillId="0" borderId="4" xfId="0" applyNumberFormat="1" applyFont="1" applyBorder="1"/>
    <xf numFmtId="1" fontId="75" fillId="0" borderId="5" xfId="0" applyNumberFormat="1" applyFont="1" applyBorder="1"/>
    <xf numFmtId="164" fontId="58" fillId="0" borderId="4" xfId="0" applyNumberFormat="1" applyFont="1" applyBorder="1" applyAlignment="1">
      <alignment vertical="center" wrapText="1"/>
    </xf>
    <xf numFmtId="164" fontId="58" fillId="0" borderId="26" xfId="0" applyNumberFormat="1" applyFont="1" applyBorder="1" applyAlignment="1">
      <alignment vertical="center" wrapText="1"/>
    </xf>
    <xf numFmtId="1" fontId="75" fillId="0" borderId="4" xfId="0" applyNumberFormat="1" applyFont="1" applyBorder="1" applyAlignment="1">
      <alignment vertical="center" wrapText="1"/>
    </xf>
    <xf numFmtId="1" fontId="75" fillId="0" borderId="5" xfId="0" applyNumberFormat="1" applyFont="1" applyBorder="1" applyAlignment="1">
      <alignment vertical="center" wrapText="1"/>
    </xf>
    <xf numFmtId="0" fontId="75" fillId="0" borderId="30" xfId="0" applyNumberFormat="1" applyFont="1" applyBorder="1" applyAlignment="1" applyProtection="1">
      <alignment vertical="center" wrapText="1"/>
      <protection locked="0"/>
    </xf>
    <xf numFmtId="0" fontId="75" fillId="0" borderId="32" xfId="0" applyNumberFormat="1" applyFont="1" applyBorder="1" applyAlignment="1" applyProtection="1">
      <alignment vertical="center" wrapText="1"/>
      <protection locked="0"/>
    </xf>
    <xf numFmtId="0" fontId="58" fillId="5" borderId="32" xfId="0" applyNumberFormat="1" applyFont="1" applyFill="1" applyBorder="1" applyAlignment="1" applyProtection="1">
      <alignment vertical="center" wrapText="1"/>
      <protection locked="0"/>
    </xf>
    <xf numFmtId="2" fontId="58" fillId="5" borderId="32" xfId="0" applyNumberFormat="1" applyFont="1" applyFill="1" applyBorder="1" applyAlignment="1" applyProtection="1">
      <alignment vertical="center" wrapText="1"/>
      <protection locked="0"/>
    </xf>
    <xf numFmtId="2" fontId="58" fillId="5" borderId="33" xfId="0" applyNumberFormat="1" applyFont="1" applyFill="1" applyBorder="1" applyAlignment="1" applyProtection="1">
      <alignment vertical="center" wrapText="1"/>
      <protection locked="0"/>
    </xf>
    <xf numFmtId="164" fontId="58" fillId="0" borderId="38" xfId="0" applyNumberFormat="1" applyFont="1" applyBorder="1" applyAlignment="1">
      <alignment vertical="center"/>
    </xf>
    <xf numFmtId="164" fontId="58" fillId="0" borderId="33" xfId="0" applyNumberFormat="1" applyFont="1" applyBorder="1" applyAlignment="1">
      <alignment vertical="center"/>
    </xf>
    <xf numFmtId="0" fontId="58" fillId="5" borderId="30" xfId="0" applyNumberFormat="1" applyFont="1" applyFill="1" applyBorder="1" applyAlignment="1" applyProtection="1">
      <alignment vertical="center" wrapText="1"/>
      <protection locked="0"/>
    </xf>
    <xf numFmtId="0" fontId="76" fillId="0" borderId="6" xfId="0" applyNumberFormat="1" applyFont="1" applyBorder="1" applyAlignment="1" applyProtection="1">
      <alignment wrapText="1"/>
      <protection locked="0"/>
    </xf>
    <xf numFmtId="0" fontId="76" fillId="0" borderId="6" xfId="0" applyNumberFormat="1" applyFont="1" applyBorder="1" applyAlignment="1" applyProtection="1">
      <alignment wrapText="1"/>
      <protection locked="0"/>
    </xf>
    <xf numFmtId="1" fontId="76" fillId="0" borderId="6" xfId="0" applyNumberFormat="1" applyFont="1" applyBorder="1"/>
    <xf numFmtId="0" fontId="76" fillId="0" borderId="5" xfId="0" applyNumberFormat="1" applyFont="1" applyBorder="1" applyAlignment="1" applyProtection="1">
      <alignment wrapText="1"/>
      <protection locked="0"/>
    </xf>
    <xf numFmtId="0" fontId="76" fillId="0" borderId="5" xfId="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9" xfId="0" applyBorder="1" applyAlignment="1">
      <alignment horizontal="center"/>
    </xf>
    <xf numFmtId="0" fontId="0" fillId="0" borderId="0" xfId="0" applyBorder="1"/>
    <xf numFmtId="0" fontId="0" fillId="0" borderId="40" xfId="0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60" fillId="0" borderId="0" xfId="0" applyNumberFormat="1" applyFont="1" applyBorder="1" applyAlignment="1">
      <alignment horizontal="center"/>
    </xf>
    <xf numFmtId="0" fontId="60" fillId="0" borderId="0" xfId="0" applyNumberFormat="1" applyFont="1" applyProtection="1">
      <protection locked="0"/>
    </xf>
    <xf numFmtId="0" fontId="60" fillId="0" borderId="0" xfId="0" applyNumberFormat="1" applyFont="1" applyBorder="1" applyAlignment="1">
      <alignment horizontal="center"/>
    </xf>
    <xf numFmtId="0" fontId="81" fillId="0" borderId="5" xfId="0" applyNumberFormat="1" applyFont="1" applyBorder="1" applyAlignment="1">
      <alignment horizontal="center" vertical="center" wrapText="1"/>
    </xf>
    <xf numFmtId="0" fontId="81" fillId="0" borderId="5" xfId="0" applyNumberFormat="1" applyFont="1" applyBorder="1" applyAlignment="1">
      <alignment horizontal="center" vertical="center"/>
    </xf>
    <xf numFmtId="0" fontId="81" fillId="0" borderId="5" xfId="0" applyNumberFormat="1" applyFont="1" applyBorder="1" applyAlignment="1">
      <alignment horizontal="center"/>
    </xf>
    <xf numFmtId="0" fontId="81" fillId="0" borderId="5" xfId="0" applyNumberFormat="1" applyFont="1" applyBorder="1" applyAlignment="1">
      <alignment horizontal="center" wrapText="1"/>
    </xf>
    <xf numFmtId="0" fontId="23" fillId="0" borderId="5" xfId="0" applyNumberFormat="1" applyFont="1" applyBorder="1" applyAlignment="1">
      <alignment horizontal="center" vertical="center"/>
    </xf>
    <xf numFmtId="0" fontId="23" fillId="0" borderId="0" xfId="0" applyNumberFormat="1" applyFont="1" applyProtection="1">
      <protection locked="0"/>
    </xf>
    <xf numFmtId="0" fontId="81" fillId="0" borderId="5" xfId="0" applyNumberFormat="1" applyFont="1" applyBorder="1" applyAlignment="1">
      <alignment horizontal="center" wrapText="1"/>
    </xf>
    <xf numFmtId="0" fontId="81" fillId="0" borderId="6" xfId="0" applyNumberFormat="1" applyFont="1" applyBorder="1" applyAlignment="1">
      <alignment horizontal="center"/>
    </xf>
    <xf numFmtId="0" fontId="82" fillId="0" borderId="6" xfId="0" applyNumberFormat="1" applyFont="1" applyBorder="1"/>
    <xf numFmtId="0" fontId="23" fillId="0" borderId="6" xfId="0" applyNumberFormat="1" applyFont="1" applyBorder="1"/>
    <xf numFmtId="0" fontId="81" fillId="0" borderId="5" xfId="0" applyNumberFormat="1" applyFont="1" applyBorder="1" applyAlignment="1">
      <alignment horizontal="center"/>
    </xf>
    <xf numFmtId="2" fontId="83" fillId="0" borderId="5" xfId="0" applyNumberFormat="1" applyFont="1" applyBorder="1"/>
    <xf numFmtId="0" fontId="84" fillId="0" borderId="0" xfId="0" applyNumberFormat="1" applyFont="1" applyProtection="1">
      <protection locked="0"/>
    </xf>
    <xf numFmtId="0" fontId="82" fillId="0" borderId="5" xfId="0" applyNumberFormat="1" applyFont="1" applyBorder="1"/>
    <xf numFmtId="2" fontId="17" fillId="0" borderId="5" xfId="0" applyNumberFormat="1" applyFont="1" applyBorder="1"/>
    <xf numFmtId="0" fontId="81" fillId="0" borderId="5" xfId="0" applyNumberFormat="1" applyFont="1" applyBorder="1" applyAlignment="1" applyProtection="1">
      <alignment horizontal="center"/>
      <protection locked="0"/>
    </xf>
    <xf numFmtId="0" fontId="82" fillId="0" borderId="5" xfId="0" applyNumberFormat="1" applyFont="1" applyBorder="1" applyProtection="1">
      <protection locked="0"/>
    </xf>
    <xf numFmtId="2" fontId="85" fillId="0" borderId="5" xfId="0" applyNumberFormat="1" applyFont="1" applyBorder="1"/>
    <xf numFmtId="0" fontId="17" fillId="0" borderId="2" xfId="0" applyNumberFormat="1" applyFont="1" applyBorder="1"/>
    <xf numFmtId="0" fontId="22" fillId="0" borderId="5" xfId="0" applyNumberFormat="1" applyFont="1" applyBorder="1" applyProtection="1">
      <protection locked="0"/>
    </xf>
    <xf numFmtId="2" fontId="23" fillId="0" borderId="5" xfId="0" applyNumberFormat="1" applyFont="1" applyBorder="1" applyAlignment="1">
      <alignment horizontal="right"/>
    </xf>
    <xf numFmtId="0" fontId="86" fillId="0" borderId="5" xfId="0" applyNumberFormat="1" applyFont="1" applyBorder="1" applyAlignment="1" applyProtection="1">
      <alignment horizontal="center"/>
      <protection locked="0"/>
    </xf>
    <xf numFmtId="0" fontId="82" fillId="0" borderId="5" xfId="0" applyNumberFormat="1" applyFont="1" applyBorder="1" applyAlignment="1" applyProtection="1">
      <alignment horizontal="center"/>
      <protection locked="0"/>
    </xf>
    <xf numFmtId="0" fontId="86" fillId="0" borderId="5" xfId="0" applyNumberFormat="1" applyFont="1" applyBorder="1" applyProtection="1">
      <protection locked="0"/>
    </xf>
    <xf numFmtId="0" fontId="82" fillId="0" borderId="5" xfId="0" applyNumberFormat="1" applyFont="1" applyBorder="1" applyAlignment="1">
      <alignment horizontal="left"/>
    </xf>
    <xf numFmtId="1" fontId="23" fillId="0" borderId="0" xfId="0" applyNumberFormat="1" applyFont="1"/>
    <xf numFmtId="2" fontId="13" fillId="0" borderId="5" xfId="0" applyNumberFormat="1" applyFont="1" applyBorder="1"/>
    <xf numFmtId="0" fontId="87" fillId="0" borderId="5" xfId="0" applyNumberFormat="1" applyFont="1" applyBorder="1" applyAlignment="1" applyProtection="1">
      <alignment horizontal="center"/>
      <protection locked="0"/>
    </xf>
    <xf numFmtId="0" fontId="87" fillId="0" borderId="5" xfId="0" applyNumberFormat="1" applyFont="1" applyBorder="1" applyProtection="1">
      <protection locked="0"/>
    </xf>
    <xf numFmtId="0" fontId="25" fillId="0" borderId="0" xfId="0" applyNumberFormat="1" applyFont="1" applyProtection="1">
      <protection locked="0"/>
    </xf>
    <xf numFmtId="2" fontId="60" fillId="0" borderId="5" xfId="0" applyNumberFormat="1" applyFont="1" applyBorder="1"/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50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NumberFormat="1" applyFont="1" applyFill="1" applyBorder="1" applyAlignment="1" applyProtection="1">
      <protection locked="0"/>
    </xf>
    <xf numFmtId="0" fontId="50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2" xfId="0" applyNumberFormat="1" applyFont="1" applyFill="1" applyBorder="1" applyAlignment="1" applyProtection="1">
      <alignment horizontal="center" vertical="center"/>
      <protection locked="0"/>
    </xf>
    <xf numFmtId="1" fontId="50" fillId="0" borderId="20" xfId="0" applyNumberFormat="1" applyFont="1" applyFill="1" applyBorder="1" applyAlignment="1" applyProtection="1">
      <alignment horizontal="center" vertical="center"/>
      <protection locked="0"/>
    </xf>
    <xf numFmtId="1" fontId="50" fillId="0" borderId="21" xfId="0" applyNumberFormat="1" applyFont="1" applyFill="1" applyBorder="1" applyAlignment="1" applyProtection="1">
      <alignment horizontal="center" vertical="center"/>
      <protection locked="0"/>
    </xf>
    <xf numFmtId="1" fontId="50" fillId="0" borderId="22" xfId="0" applyNumberFormat="1" applyFont="1" applyFill="1" applyBorder="1" applyAlignment="1" applyProtection="1">
      <alignment horizontal="center" vertical="center"/>
      <protection locked="0"/>
    </xf>
    <xf numFmtId="2" fontId="50" fillId="0" borderId="20" xfId="0" applyNumberFormat="1" applyFont="1" applyFill="1" applyBorder="1" applyAlignment="1" applyProtection="1">
      <alignment horizontal="center" vertical="center"/>
      <protection locked="0"/>
    </xf>
    <xf numFmtId="2" fontId="50" fillId="0" borderId="21" xfId="0" applyNumberFormat="1" applyFont="1" applyFill="1" applyBorder="1" applyAlignment="1" applyProtection="1">
      <alignment horizontal="center" vertical="center"/>
      <protection locked="0"/>
    </xf>
    <xf numFmtId="2" fontId="50" fillId="0" borderId="22" xfId="0" applyNumberFormat="1" applyFont="1" applyFill="1" applyBorder="1" applyAlignment="1" applyProtection="1">
      <alignment horizontal="center" vertical="center"/>
      <protection locked="0"/>
    </xf>
    <xf numFmtId="0" fontId="50" fillId="0" borderId="6" xfId="0" applyNumberFormat="1" applyFont="1" applyFill="1" applyBorder="1" applyAlignment="1" applyProtection="1">
      <alignment horizontal="center" vertical="center"/>
      <protection locked="0"/>
    </xf>
    <xf numFmtId="2" fontId="50" fillId="0" borderId="25" xfId="0" applyNumberFormat="1" applyFont="1" applyFill="1" applyBorder="1" applyAlignment="1" applyProtection="1">
      <alignment horizontal="center" wrapText="1"/>
      <protection locked="0"/>
    </xf>
    <xf numFmtId="2" fontId="50" fillId="0" borderId="5" xfId="0" applyNumberFormat="1" applyFont="1" applyFill="1" applyBorder="1" applyAlignment="1" applyProtection="1">
      <alignment horizontal="center" wrapText="1"/>
      <protection locked="0"/>
    </xf>
    <xf numFmtId="2" fontId="50" fillId="0" borderId="26" xfId="0" applyNumberFormat="1" applyFont="1" applyFill="1" applyBorder="1" applyAlignment="1" applyProtection="1">
      <alignment horizontal="center" wrapText="1"/>
      <protection locked="0"/>
    </xf>
    <xf numFmtId="0" fontId="15" fillId="0" borderId="2" xfId="0" applyNumberFormat="1" applyFont="1" applyFill="1" applyBorder="1" applyProtection="1">
      <protection locked="0"/>
    </xf>
    <xf numFmtId="1" fontId="15" fillId="0" borderId="25" xfId="0" applyNumberFormat="1" applyFont="1" applyFill="1" applyBorder="1" applyAlignment="1" applyProtection="1">
      <alignment horizontal="center"/>
      <protection locked="0"/>
    </xf>
    <xf numFmtId="1" fontId="15" fillId="0" borderId="26" xfId="0" applyNumberFormat="1" applyFont="1" applyFill="1" applyBorder="1" applyAlignment="1" applyProtection="1">
      <alignment horizontal="center"/>
      <protection locked="0"/>
    </xf>
    <xf numFmtId="1" fontId="15" fillId="0" borderId="5" xfId="0" applyNumberFormat="1" applyFont="1" applyFill="1" applyBorder="1" applyAlignment="1" applyProtection="1">
      <alignment horizontal="right"/>
      <protection locked="0"/>
    </xf>
    <xf numFmtId="1" fontId="15" fillId="0" borderId="25" xfId="0" applyNumberFormat="1" applyFont="1" applyFill="1" applyBorder="1" applyAlignment="1" applyProtection="1">
      <alignment horizontal="right"/>
      <protection locked="0"/>
    </xf>
    <xf numFmtId="1" fontId="15" fillId="0" borderId="26" xfId="0" applyNumberFormat="1" applyFont="1" applyFill="1" applyBorder="1" applyAlignment="1" applyProtection="1">
      <alignment horizontal="right"/>
      <protection locked="0"/>
    </xf>
    <xf numFmtId="1" fontId="15" fillId="0" borderId="25" xfId="0" applyNumberFormat="1" applyFont="1" applyFill="1" applyBorder="1" applyAlignment="1" applyProtection="1">
      <alignment horizontal="center" wrapText="1"/>
      <protection locked="0"/>
    </xf>
    <xf numFmtId="1" fontId="15" fillId="0" borderId="5" xfId="0" applyNumberFormat="1" applyFont="1" applyFill="1" applyBorder="1" applyAlignment="1" applyProtection="1">
      <alignment horizontal="center" wrapText="1"/>
      <protection locked="0"/>
    </xf>
    <xf numFmtId="0" fontId="35" fillId="0" borderId="2" xfId="0" applyNumberFormat="1" applyFont="1" applyFill="1" applyBorder="1" applyProtection="1">
      <protection locked="0"/>
    </xf>
    <xf numFmtId="1" fontId="35" fillId="0" borderId="25" xfId="0" applyNumberFormat="1" applyFont="1" applyFill="1" applyBorder="1" applyProtection="1">
      <protection locked="0"/>
    </xf>
    <xf numFmtId="2" fontId="35" fillId="0" borderId="5" xfId="0" applyNumberFormat="1" applyFont="1" applyFill="1" applyBorder="1" applyProtection="1">
      <protection locked="0"/>
    </xf>
    <xf numFmtId="1" fontId="35" fillId="0" borderId="5" xfId="0" applyNumberFormat="1" applyFont="1" applyFill="1" applyBorder="1" applyProtection="1">
      <protection locked="0"/>
    </xf>
    <xf numFmtId="2" fontId="35" fillId="0" borderId="26" xfId="0" applyNumberFormat="1" applyFont="1" applyFill="1" applyBorder="1" applyProtection="1">
      <protection locked="0"/>
    </xf>
    <xf numFmtId="1" fontId="35" fillId="0" borderId="25" xfId="0" applyNumberFormat="1" applyFont="1" applyFill="1" applyBorder="1"/>
    <xf numFmtId="2" fontId="35" fillId="0" borderId="5" xfId="0" applyNumberFormat="1" applyFont="1" applyFill="1" applyBorder="1"/>
    <xf numFmtId="1" fontId="35" fillId="0" borderId="5" xfId="0" applyNumberFormat="1" applyFont="1" applyFill="1" applyBorder="1"/>
    <xf numFmtId="2" fontId="35" fillId="0" borderId="26" xfId="0" applyNumberFormat="1" applyFont="1" applyFill="1" applyBorder="1"/>
    <xf numFmtId="1" fontId="35" fillId="0" borderId="5" xfId="0" applyNumberFormat="1" applyFont="1" applyFill="1" applyBorder="1" applyAlignment="1" applyProtection="1">
      <alignment horizontal="right"/>
      <protection locked="0"/>
    </xf>
    <xf numFmtId="2" fontId="35" fillId="0" borderId="26" xfId="0" applyNumberFormat="1" applyFont="1" applyFill="1" applyBorder="1" applyAlignment="1" applyProtection="1">
      <alignment horizontal="right"/>
      <protection locked="0"/>
    </xf>
    <xf numFmtId="1" fontId="35" fillId="0" borderId="25" xfId="0" applyNumberFormat="1" applyFont="1" applyFill="1" applyBorder="1" applyAlignment="1" applyProtection="1">
      <alignment horizontal="right"/>
      <protection locked="0"/>
    </xf>
    <xf numFmtId="2" fontId="35" fillId="0" borderId="5" xfId="0" applyNumberFormat="1" applyFont="1" applyFill="1" applyBorder="1" applyAlignment="1" applyProtection="1">
      <alignment horizontal="right"/>
      <protection locked="0"/>
    </xf>
    <xf numFmtId="1" fontId="15" fillId="0" borderId="25" xfId="0" applyNumberFormat="1" applyFont="1" applyFill="1" applyBorder="1"/>
    <xf numFmtId="2" fontId="15" fillId="0" borderId="5" xfId="0" applyNumberFormat="1" applyFont="1" applyFill="1" applyBorder="1"/>
    <xf numFmtId="1" fontId="15" fillId="0" borderId="5" xfId="0" applyNumberFormat="1" applyFont="1" applyFill="1" applyBorder="1"/>
    <xf numFmtId="2" fontId="15" fillId="0" borderId="26" xfId="0" applyNumberFormat="1" applyFont="1" applyFill="1" applyBorder="1"/>
    <xf numFmtId="0" fontId="15" fillId="0" borderId="0" xfId="0" applyNumberFormat="1" applyFont="1" applyFill="1" applyBorder="1" applyProtection="1">
      <protection locked="0"/>
    </xf>
    <xf numFmtId="0" fontId="35" fillId="0" borderId="25" xfId="0" applyNumberFormat="1" applyFont="1" applyFill="1" applyBorder="1" applyAlignment="1" applyProtection="1">
      <alignment horizontal="right"/>
      <protection locked="0"/>
    </xf>
    <xf numFmtId="2" fontId="15" fillId="0" borderId="5" xfId="0" applyNumberFormat="1" applyFont="1" applyFill="1" applyBorder="1" applyAlignment="1" applyProtection="1">
      <alignment horizontal="right"/>
      <protection locked="0"/>
    </xf>
    <xf numFmtId="2" fontId="15" fillId="0" borderId="26" xfId="0" applyNumberFormat="1" applyFont="1" applyFill="1" applyBorder="1" applyAlignment="1" applyProtection="1">
      <alignment horizontal="right"/>
      <protection locked="0"/>
    </xf>
    <xf numFmtId="0" fontId="15" fillId="0" borderId="25" xfId="0" applyNumberFormat="1" applyFont="1" applyFill="1" applyBorder="1"/>
    <xf numFmtId="0" fontId="35" fillId="0" borderId="25" xfId="0" applyNumberFormat="1" applyFont="1" applyFill="1" applyBorder="1" applyProtection="1">
      <protection locked="0"/>
    </xf>
    <xf numFmtId="1" fontId="15" fillId="0" borderId="25" xfId="0" applyNumberFormat="1" applyFont="1" applyFill="1" applyBorder="1" applyProtection="1">
      <protection locked="0"/>
    </xf>
    <xf numFmtId="2" fontId="15" fillId="0" borderId="5" xfId="0" applyNumberFormat="1" applyFont="1" applyFill="1" applyBorder="1" applyProtection="1">
      <protection locked="0"/>
    </xf>
    <xf numFmtId="1" fontId="15" fillId="0" borderId="5" xfId="0" applyNumberFormat="1" applyFont="1" applyFill="1" applyBorder="1" applyProtection="1">
      <protection locked="0"/>
    </xf>
    <xf numFmtId="2" fontId="15" fillId="0" borderId="26" xfId="0" applyNumberFormat="1" applyFont="1" applyFill="1" applyBorder="1" applyProtection="1">
      <protection locked="0"/>
    </xf>
    <xf numFmtId="0" fontId="15" fillId="0" borderId="25" xfId="0" applyNumberFormat="1" applyFont="1" applyFill="1" applyBorder="1" applyProtection="1">
      <protection locked="0"/>
    </xf>
    <xf numFmtId="0" fontId="15" fillId="0" borderId="30" xfId="0" applyNumberFormat="1" applyFont="1" applyFill="1" applyBorder="1" applyProtection="1">
      <protection locked="0"/>
    </xf>
    <xf numFmtId="2" fontId="15" fillId="0" borderId="32" xfId="0" applyNumberFormat="1" applyFont="1" applyFill="1" applyBorder="1" applyProtection="1">
      <protection locked="0"/>
    </xf>
    <xf numFmtId="0" fontId="15" fillId="0" borderId="32" xfId="0" applyNumberFormat="1" applyFont="1" applyFill="1" applyBorder="1" applyProtection="1">
      <protection locked="0"/>
    </xf>
    <xf numFmtId="2" fontId="15" fillId="0" borderId="33" xfId="0" applyNumberFormat="1" applyFont="1" applyFill="1" applyBorder="1" applyProtection="1"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1" fontId="35" fillId="0" borderId="0" xfId="0" applyNumberFormat="1" applyFont="1" applyFill="1" applyBorder="1" applyProtection="1">
      <protection locked="0"/>
    </xf>
    <xf numFmtId="2" fontId="35" fillId="0" borderId="0" xfId="0" applyNumberFormat="1" applyFont="1" applyFill="1" applyBorder="1" applyProtection="1">
      <protection locked="0"/>
    </xf>
    <xf numFmtId="2" fontId="16" fillId="0" borderId="0" xfId="0" applyNumberFormat="1" applyFont="1" applyFill="1" applyBorder="1" applyProtection="1">
      <protection locked="0"/>
    </xf>
    <xf numFmtId="0" fontId="50" fillId="0" borderId="1" xfId="0" applyNumberFormat="1" applyFont="1" applyFill="1" applyBorder="1" applyAlignment="1" applyProtection="1">
      <alignment horizontal="center"/>
      <protection locked="0"/>
    </xf>
    <xf numFmtId="0" fontId="50" fillId="0" borderId="5" xfId="0" applyNumberFormat="1" applyFont="1" applyFill="1" applyBorder="1" applyAlignment="1" applyProtection="1">
      <alignment horizontal="center" vertical="center"/>
      <protection locked="0"/>
    </xf>
    <xf numFmtId="2" fontId="50" fillId="0" borderId="5" xfId="0" applyNumberFormat="1" applyFont="1" applyFill="1" applyBorder="1" applyAlignment="1" applyProtection="1">
      <alignment horizontal="center" vertical="center"/>
      <protection locked="0"/>
    </xf>
    <xf numFmtId="2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" xfId="0" applyNumberFormat="1" applyFont="1" applyFill="1" applyBorder="1"/>
    <xf numFmtId="1" fontId="16" fillId="0" borderId="5" xfId="0" applyNumberFormat="1" applyFont="1" applyFill="1" applyBorder="1"/>
    <xf numFmtId="2" fontId="16" fillId="0" borderId="5" xfId="0" applyNumberFormat="1" applyFont="1" applyFill="1" applyBorder="1"/>
    <xf numFmtId="2" fontId="15" fillId="0" borderId="2" xfId="0" applyNumberFormat="1" applyFont="1" applyFill="1" applyBorder="1"/>
    <xf numFmtId="1" fontId="12" fillId="0" borderId="5" xfId="0" applyNumberFormat="1" applyFont="1" applyFill="1" applyBorder="1"/>
    <xf numFmtId="2" fontId="12" fillId="0" borderId="5" xfId="0" applyNumberFormat="1" applyFont="1" applyFill="1" applyBorder="1"/>
    <xf numFmtId="2" fontId="15" fillId="0" borderId="2" xfId="0" applyNumberFormat="1" applyFont="1" applyFill="1" applyBorder="1" applyAlignment="1" applyProtection="1">
      <alignment horizontal="right"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5" xfId="0" applyNumberFormat="1" applyFont="1" applyFill="1" applyBorder="1"/>
    <xf numFmtId="2" fontId="15" fillId="0" borderId="2" xfId="0" applyNumberFormat="1" applyFont="1" applyFill="1" applyBorder="1" applyProtection="1">
      <protection locked="0"/>
    </xf>
    <xf numFmtId="2" fontId="12" fillId="0" borderId="5" xfId="0" applyNumberFormat="1" applyFont="1" applyFill="1" applyBorder="1" applyProtection="1">
      <protection locked="0"/>
    </xf>
    <xf numFmtId="2" fontId="35" fillId="0" borderId="2" xfId="0" applyNumberFormat="1" applyFont="1" applyFill="1" applyBorder="1" applyProtection="1">
      <protection locked="0"/>
    </xf>
    <xf numFmtId="0" fontId="49" fillId="0" borderId="5" xfId="0" applyNumberFormat="1" applyFont="1" applyFill="1" applyBorder="1" applyProtection="1">
      <protection locked="0"/>
    </xf>
    <xf numFmtId="2" fontId="49" fillId="0" borderId="5" xfId="0" applyNumberFormat="1" applyFont="1" applyFill="1" applyBorder="1" applyProtection="1">
      <protection locked="0"/>
    </xf>
    <xf numFmtId="2" fontId="15" fillId="0" borderId="54" xfId="0" applyNumberFormat="1" applyFont="1" applyFill="1" applyBorder="1" applyProtection="1">
      <protection locked="0"/>
    </xf>
    <xf numFmtId="0" fontId="12" fillId="0" borderId="0" xfId="0" applyNumberFormat="1" applyFont="1" applyAlignment="1">
      <alignment horizontal="center"/>
    </xf>
    <xf numFmtId="0" fontId="35" fillId="0" borderId="0" xfId="0" applyNumberFormat="1" applyFont="1"/>
    <xf numFmtId="0" fontId="15" fillId="0" borderId="8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/>
    </xf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right"/>
    </xf>
    <xf numFmtId="1" fontId="15" fillId="0" borderId="5" xfId="0" applyNumberFormat="1" applyFont="1" applyBorder="1"/>
    <xf numFmtId="0" fontId="15" fillId="0" borderId="5" xfId="0" applyNumberFormat="1" applyFont="1" applyBorder="1"/>
    <xf numFmtId="2" fontId="15" fillId="0" borderId="4" xfId="0" applyNumberFormat="1" applyFont="1" applyBorder="1"/>
    <xf numFmtId="1" fontId="15" fillId="0" borderId="2" xfId="0" applyNumberFormat="1" applyFont="1" applyBorder="1" applyAlignment="1">
      <alignment horizontal="center"/>
    </xf>
    <xf numFmtId="0" fontId="15" fillId="0" borderId="0" xfId="0" applyNumberFormat="1" applyFont="1"/>
    <xf numFmtId="0" fontId="35" fillId="0" borderId="5" xfId="0" applyNumberFormat="1" applyFont="1" applyBorder="1" applyAlignment="1">
      <alignment horizontal="center"/>
    </xf>
    <xf numFmtId="0" fontId="35" fillId="0" borderId="2" xfId="0" applyNumberFormat="1" applyFont="1" applyBorder="1" applyAlignment="1">
      <alignment horizontal="left"/>
    </xf>
    <xf numFmtId="0" fontId="35" fillId="0" borderId="2" xfId="0" applyNumberFormat="1" applyFont="1" applyBorder="1" applyAlignment="1">
      <alignment horizontal="right"/>
    </xf>
    <xf numFmtId="2" fontId="35" fillId="0" borderId="2" xfId="0" applyNumberFormat="1" applyFont="1" applyBorder="1" applyAlignment="1">
      <alignment horizontal="right"/>
    </xf>
    <xf numFmtId="1" fontId="35" fillId="0" borderId="5" xfId="0" applyNumberFormat="1" applyFont="1" applyBorder="1" applyAlignment="1">
      <alignment horizontal="right"/>
    </xf>
    <xf numFmtId="2" fontId="35" fillId="0" borderId="5" xfId="0" applyNumberFormat="1" applyFont="1" applyBorder="1" applyAlignment="1">
      <alignment horizontal="right"/>
    </xf>
    <xf numFmtId="1" fontId="15" fillId="0" borderId="5" xfId="0" applyNumberFormat="1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0" fontId="8" fillId="0" borderId="5" xfId="0" applyNumberFormat="1" applyFont="1" applyBorder="1" applyAlignment="1" applyProtection="1">
      <alignment horizontal="right"/>
      <protection locked="0"/>
    </xf>
    <xf numFmtId="2" fontId="8" fillId="0" borderId="5" xfId="0" applyNumberFormat="1" applyFont="1" applyBorder="1" applyAlignment="1" applyProtection="1">
      <alignment horizontal="right"/>
      <protection locked="0"/>
    </xf>
    <xf numFmtId="1" fontId="35" fillId="4" borderId="5" xfId="0" applyNumberFormat="1" applyFont="1" applyFill="1" applyBorder="1" applyAlignment="1">
      <alignment horizontal="right"/>
    </xf>
    <xf numFmtId="2" fontId="35" fillId="0" borderId="5" xfId="0" applyNumberFormat="1" applyFont="1" applyBorder="1"/>
    <xf numFmtId="0" fontId="88" fillId="0" borderId="5" xfId="0" applyNumberFormat="1" applyFont="1" applyBorder="1" applyAlignment="1" applyProtection="1">
      <alignment horizontal="center"/>
      <protection locked="0"/>
    </xf>
    <xf numFmtId="0" fontId="88" fillId="0" borderId="5" xfId="0" applyNumberFormat="1" applyFont="1" applyBorder="1" applyAlignment="1" applyProtection="1">
      <alignment horizontal="left"/>
      <protection locked="0"/>
    </xf>
    <xf numFmtId="0" fontId="88" fillId="0" borderId="5" xfId="0" applyNumberFormat="1" applyFont="1" applyBorder="1" applyAlignment="1" applyProtection="1">
      <alignment horizontal="right"/>
      <protection locked="0"/>
    </xf>
    <xf numFmtId="2" fontId="88" fillId="0" borderId="5" xfId="0" applyNumberFormat="1" applyFont="1" applyBorder="1" applyAlignment="1" applyProtection="1">
      <alignment horizontal="right"/>
      <protection locked="0"/>
    </xf>
    <xf numFmtId="0" fontId="89" fillId="0" borderId="5" xfId="0" applyNumberFormat="1" applyFont="1" applyBorder="1" applyAlignment="1" applyProtection="1">
      <alignment horizontal="center"/>
      <protection locked="0"/>
    </xf>
    <xf numFmtId="0" fontId="89" fillId="0" borderId="5" xfId="0" applyNumberFormat="1" applyFont="1" applyBorder="1" applyAlignment="1" applyProtection="1">
      <alignment horizontal="left"/>
      <protection locked="0"/>
    </xf>
    <xf numFmtId="0" fontId="89" fillId="0" borderId="5" xfId="0" applyNumberFormat="1" applyFont="1" applyBorder="1" applyAlignment="1" applyProtection="1">
      <alignment horizontal="right"/>
      <protection locked="0"/>
    </xf>
    <xf numFmtId="2" fontId="89" fillId="0" borderId="5" xfId="0" applyNumberFormat="1" applyFont="1" applyBorder="1" applyAlignment="1" applyProtection="1">
      <alignment horizontal="right"/>
      <protection locked="0"/>
    </xf>
    <xf numFmtId="164" fontId="35" fillId="0" borderId="5" xfId="0" applyNumberFormat="1" applyFont="1" applyBorder="1" applyAlignment="1">
      <alignment horizontal="right"/>
    </xf>
    <xf numFmtId="0" fontId="88" fillId="0" borderId="5" xfId="0" applyNumberFormat="1" applyFont="1" applyBorder="1" applyProtection="1">
      <protection locked="0"/>
    </xf>
    <xf numFmtId="0" fontId="9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164" fontId="15" fillId="0" borderId="5" xfId="0" applyNumberFormat="1" applyFont="1" applyBorder="1" applyAlignment="1">
      <alignment horizontal="right"/>
    </xf>
    <xf numFmtId="0" fontId="10" fillId="0" borderId="5" xfId="0" applyNumberFormat="1" applyFont="1" applyBorder="1" applyAlignment="1" applyProtection="1">
      <alignment horizontal="right"/>
      <protection locked="0"/>
    </xf>
    <xf numFmtId="2" fontId="10" fillId="0" borderId="5" xfId="0" applyNumberFormat="1" applyFont="1" applyBorder="1" applyAlignment="1" applyProtection="1">
      <alignment horizontal="right"/>
      <protection locked="0"/>
    </xf>
    <xf numFmtId="0" fontId="89" fillId="0" borderId="5" xfId="0" applyNumberFormat="1" applyFont="1" applyBorder="1" applyProtection="1">
      <protection locked="0"/>
    </xf>
    <xf numFmtId="0" fontId="35" fillId="0" borderId="0" xfId="0" applyNumberFormat="1" applyFont="1" applyAlignment="1">
      <alignment horizontal="right"/>
    </xf>
    <xf numFmtId="0" fontId="35" fillId="0" borderId="0" xfId="0" applyNumberFormat="1" applyFont="1" applyBorder="1"/>
    <xf numFmtId="2" fontId="15" fillId="0" borderId="5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1" fontId="16" fillId="0" borderId="5" xfId="0" applyNumberFormat="1" applyFont="1" applyBorder="1" applyAlignment="1">
      <alignment vertical="center"/>
    </xf>
    <xf numFmtId="2" fontId="16" fillId="0" borderId="5" xfId="0" applyNumberFormat="1" applyFont="1" applyBorder="1" applyAlignment="1">
      <alignment horizontal="right" vertical="center"/>
    </xf>
    <xf numFmtId="1" fontId="16" fillId="0" borderId="5" xfId="0" applyNumberFormat="1" applyFont="1" applyBorder="1" applyAlignment="1">
      <alignment horizontal="right" vertical="center"/>
    </xf>
    <xf numFmtId="1" fontId="16" fillId="4" borderId="5" xfId="0" applyNumberFormat="1" applyFont="1" applyFill="1" applyBorder="1" applyAlignment="1">
      <alignment horizontal="right" vertical="center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vertical="center"/>
      <protection locked="0"/>
    </xf>
    <xf numFmtId="2" fontId="12" fillId="0" borderId="5" xfId="0" applyNumberFormat="1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 vertical="center"/>
    </xf>
    <xf numFmtId="0" fontId="15" fillId="0" borderId="0" xfId="0" applyNumberFormat="1" applyFont="1" applyBorder="1"/>
    <xf numFmtId="0" fontId="0" fillId="0" borderId="0" xfId="0" applyNumberFormat="1" applyBorder="1" applyProtection="1">
      <protection locked="0"/>
    </xf>
    <xf numFmtId="1" fontId="35" fillId="0" borderId="0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right"/>
    </xf>
    <xf numFmtId="0" fontId="12" fillId="0" borderId="0" xfId="0" applyNumberFormat="1" applyFont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1" fontId="15" fillId="0" borderId="0" xfId="0" applyNumberFormat="1" applyFont="1" applyBorder="1" applyAlignment="1">
      <alignment horizontal="right"/>
    </xf>
    <xf numFmtId="1" fontId="15" fillId="4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horizontal="right"/>
    </xf>
    <xf numFmtId="0" fontId="20" fillId="0" borderId="0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2" fillId="0" borderId="5" xfId="0" applyFont="1" applyBorder="1" applyAlignment="1">
      <alignment horizontal="right" vertical="center"/>
    </xf>
    <xf numFmtId="0" fontId="92" fillId="0" borderId="5" xfId="0" applyFont="1" applyBorder="1" applyAlignment="1">
      <alignment horizontal="left" vertical="center"/>
    </xf>
    <xf numFmtId="1" fontId="92" fillId="0" borderId="5" xfId="0" applyNumberFormat="1" applyFont="1" applyBorder="1" applyAlignment="1" applyProtection="1">
      <alignment horizontal="right" vertical="center"/>
      <protection locked="0"/>
    </xf>
    <xf numFmtId="2" fontId="92" fillId="0" borderId="5" xfId="0" applyNumberFormat="1" applyFont="1" applyBorder="1" applyAlignment="1" applyProtection="1">
      <alignment horizontal="right" vertical="center"/>
      <protection locked="0"/>
    </xf>
    <xf numFmtId="0" fontId="93" fillId="0" borderId="5" xfId="0" applyFont="1" applyBorder="1" applyAlignment="1">
      <alignment horizontal="right" vertical="center"/>
    </xf>
    <xf numFmtId="0" fontId="93" fillId="0" borderId="5" xfId="0" applyFont="1" applyBorder="1" applyAlignment="1">
      <alignment horizontal="left" vertical="center"/>
    </xf>
    <xf numFmtId="1" fontId="93" fillId="0" borderId="5" xfId="0" applyNumberFormat="1" applyFont="1" applyBorder="1" applyAlignment="1">
      <alignment horizontal="right" vertical="center"/>
    </xf>
    <xf numFmtId="2" fontId="93" fillId="0" borderId="5" xfId="0" applyNumberFormat="1" applyFont="1" applyBorder="1" applyAlignment="1">
      <alignment horizontal="right" vertical="center"/>
    </xf>
    <xf numFmtId="0" fontId="94" fillId="0" borderId="0" xfId="0" applyFont="1" applyAlignment="1">
      <alignment horizontal="right"/>
    </xf>
    <xf numFmtId="0" fontId="91" fillId="0" borderId="0" xfId="0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91" fillId="0" borderId="0" xfId="0" applyNumberFormat="1" applyFont="1" applyAlignment="1">
      <alignment horizontal="right"/>
    </xf>
    <xf numFmtId="0" fontId="16" fillId="0" borderId="0" xfId="0" applyFont="1" applyBorder="1"/>
    <xf numFmtId="0" fontId="23" fillId="0" borderId="0" xfId="0" applyFont="1" applyBorder="1" applyAlignment="1">
      <alignment horizontal="center"/>
    </xf>
    <xf numFmtId="0" fontId="8" fillId="0" borderId="0" xfId="0" applyFont="1"/>
    <xf numFmtId="0" fontId="88" fillId="0" borderId="0" xfId="0" applyFont="1"/>
    <xf numFmtId="0" fontId="21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95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0" xfId="0" applyFont="1" applyBorder="1" applyAlignment="1">
      <alignment horizontal="right"/>
    </xf>
    <xf numFmtId="0" fontId="98" fillId="0" borderId="5" xfId="0" applyFont="1" applyBorder="1" applyAlignment="1">
      <alignment horizontal="center" vertical="center"/>
    </xf>
    <xf numFmtId="0" fontId="99" fillId="0" borderId="5" xfId="0" applyFont="1" applyBorder="1" applyAlignment="1">
      <alignment horizontal="center" vertical="center"/>
    </xf>
    <xf numFmtId="0" fontId="99" fillId="0" borderId="5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46" fillId="0" borderId="5" xfId="0" applyFont="1" applyBorder="1"/>
    <xf numFmtId="0" fontId="3" fillId="0" borderId="5" xfId="0" applyFont="1" applyBorder="1"/>
    <xf numFmtId="0" fontId="41" fillId="0" borderId="5" xfId="0" applyFont="1" applyBorder="1"/>
    <xf numFmtId="0" fontId="84" fillId="0" borderId="0" xfId="0" applyNumberFormat="1" applyFont="1" applyBorder="1" applyAlignment="1">
      <alignment vertical="center" wrapText="1"/>
    </xf>
    <xf numFmtId="0" fontId="83" fillId="0" borderId="0" xfId="0" applyNumberFormat="1" applyFont="1" applyBorder="1" applyProtection="1">
      <protection locked="0"/>
    </xf>
    <xf numFmtId="0" fontId="84" fillId="0" borderId="1" xfId="0" applyNumberFormat="1" applyFont="1" applyBorder="1" applyAlignment="1" applyProtection="1">
      <alignment vertical="center"/>
      <protection locked="0"/>
    </xf>
    <xf numFmtId="0" fontId="84" fillId="0" borderId="1" xfId="0" applyNumberFormat="1" applyFont="1" applyBorder="1" applyAlignment="1">
      <alignment horizontal="right" vertical="center" wrapText="1"/>
    </xf>
    <xf numFmtId="0" fontId="84" fillId="0" borderId="5" xfId="0" applyNumberFormat="1" applyFont="1" applyBorder="1" applyAlignment="1">
      <alignment horizontal="center" vertical="center" wrapText="1"/>
    </xf>
    <xf numFmtId="0" fontId="84" fillId="0" borderId="5" xfId="0" applyNumberFormat="1" applyFont="1" applyBorder="1" applyAlignment="1">
      <alignment horizontal="center" vertical="center"/>
    </xf>
    <xf numFmtId="0" fontId="84" fillId="0" borderId="5" xfId="0" applyNumberFormat="1" applyFont="1" applyBorder="1" applyAlignment="1" applyProtection="1">
      <alignment horizontal="center" vertical="center" wrapText="1"/>
      <protection locked="0"/>
    </xf>
    <xf numFmtId="0" fontId="84" fillId="0" borderId="5" xfId="0" applyNumberFormat="1" applyFont="1" applyBorder="1" applyAlignment="1" applyProtection="1">
      <alignment horizontal="center" vertical="center"/>
      <protection locked="0"/>
    </xf>
    <xf numFmtId="0" fontId="23" fillId="0" borderId="5" xfId="0" applyNumberFormat="1" applyFont="1" applyBorder="1" applyAlignment="1">
      <alignment horizontal="center" vertical="center" wrapText="1"/>
    </xf>
    <xf numFmtId="1" fontId="84" fillId="0" borderId="5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5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Protection="1">
      <protection locked="0"/>
    </xf>
    <xf numFmtId="0" fontId="83" fillId="0" borderId="5" xfId="0" applyNumberFormat="1" applyFont="1" applyBorder="1" applyAlignment="1">
      <alignment horizontal="center"/>
    </xf>
    <xf numFmtId="0" fontId="83" fillId="0" borderId="5" xfId="0" applyNumberFormat="1" applyFont="1" applyBorder="1" applyAlignment="1">
      <alignment horizontal="left"/>
    </xf>
    <xf numFmtId="0" fontId="83" fillId="0" borderId="5" xfId="0" applyNumberFormat="1" applyFont="1" applyBorder="1" applyProtection="1">
      <protection locked="0"/>
    </xf>
    <xf numFmtId="2" fontId="83" fillId="0" borderId="5" xfId="0" applyNumberFormat="1" applyFont="1" applyBorder="1" applyProtection="1">
      <protection locked="0"/>
    </xf>
    <xf numFmtId="1" fontId="83" fillId="0" borderId="5" xfId="0" applyNumberFormat="1" applyFont="1" applyBorder="1" applyProtection="1">
      <protection locked="0"/>
    </xf>
    <xf numFmtId="0" fontId="84" fillId="0" borderId="5" xfId="0" applyNumberFormat="1" applyFont="1" applyBorder="1"/>
    <xf numFmtId="0" fontId="84" fillId="0" borderId="5" xfId="0" applyNumberFormat="1" applyFont="1" applyBorder="1" applyProtection="1">
      <protection locked="0"/>
    </xf>
    <xf numFmtId="2" fontId="84" fillId="0" borderId="5" xfId="0" applyNumberFormat="1" applyFont="1" applyBorder="1" applyProtection="1">
      <protection locked="0"/>
    </xf>
    <xf numFmtId="1" fontId="84" fillId="0" borderId="5" xfId="0" applyNumberFormat="1" applyFont="1" applyBorder="1" applyProtection="1">
      <protection locked="0"/>
    </xf>
    <xf numFmtId="0" fontId="84" fillId="0" borderId="5" xfId="0" applyNumberFormat="1" applyFont="1" applyBorder="1" applyAlignment="1">
      <alignment horizontal="left"/>
    </xf>
    <xf numFmtId="0" fontId="83" fillId="0" borderId="5" xfId="0" applyNumberFormat="1" applyFont="1" applyBorder="1" applyAlignment="1" applyProtection="1">
      <alignment horizontal="center"/>
      <protection locked="0"/>
    </xf>
    <xf numFmtId="0" fontId="83" fillId="0" borderId="5" xfId="0" applyNumberFormat="1" applyFont="1" applyBorder="1" applyAlignment="1" applyProtection="1">
      <alignment horizontal="left"/>
      <protection locked="0"/>
    </xf>
    <xf numFmtId="0" fontId="84" fillId="0" borderId="5" xfId="0" applyNumberFormat="1" applyFont="1" applyBorder="1" applyAlignment="1" applyProtection="1">
      <alignment horizontal="center"/>
      <protection locked="0"/>
    </xf>
    <xf numFmtId="0" fontId="83" fillId="0" borderId="5" xfId="0" applyNumberFormat="1" applyFont="1" applyBorder="1"/>
    <xf numFmtId="1" fontId="83" fillId="0" borderId="5" xfId="0" applyNumberFormat="1" applyFont="1" applyBorder="1"/>
    <xf numFmtId="1" fontId="84" fillId="0" borderId="5" xfId="0" applyNumberFormat="1" applyFont="1" applyBorder="1"/>
    <xf numFmtId="2" fontId="84" fillId="0" borderId="5" xfId="0" applyNumberFormat="1" applyFont="1" applyBorder="1"/>
    <xf numFmtId="0" fontId="84" fillId="0" borderId="5" xfId="0" applyNumberFormat="1" applyFont="1" applyBorder="1" applyAlignment="1" applyProtection="1">
      <alignment horizontal="left"/>
      <protection locked="0"/>
    </xf>
    <xf numFmtId="1" fontId="83" fillId="0" borderId="0" xfId="0" applyNumberFormat="1" applyFont="1" applyBorder="1" applyProtection="1">
      <protection locked="0"/>
    </xf>
    <xf numFmtId="0" fontId="84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15" fillId="0" borderId="5" xfId="0" applyNumberFormat="1" applyFont="1" applyBorder="1" applyAlignment="1" applyProtection="1">
      <alignment horizontal="center"/>
      <protection locked="0"/>
    </xf>
    <xf numFmtId="0" fontId="100" fillId="0" borderId="0" xfId="0" applyFont="1"/>
    <xf numFmtId="0" fontId="15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left" shrinkToFit="1"/>
    </xf>
    <xf numFmtId="0" fontId="35" fillId="0" borderId="5" xfId="0" applyFont="1" applyBorder="1"/>
    <xf numFmtId="1" fontId="35" fillId="0" borderId="5" xfId="0" applyNumberFormat="1" applyFont="1" applyBorder="1"/>
    <xf numFmtId="0" fontId="35" fillId="0" borderId="5" xfId="0" applyFont="1" applyBorder="1" applyAlignment="1">
      <alignment horizontal="center" shrinkToFit="1"/>
    </xf>
    <xf numFmtId="0" fontId="35" fillId="0" borderId="5" xfId="0" applyFont="1" applyBorder="1" applyAlignment="1">
      <alignment horizontal="left" shrinkToFit="1"/>
    </xf>
    <xf numFmtId="0" fontId="32" fillId="0" borderId="5" xfId="0" applyFont="1" applyBorder="1"/>
    <xf numFmtId="2" fontId="32" fillId="0" borderId="5" xfId="0" applyNumberFormat="1" applyFont="1" applyBorder="1"/>
    <xf numFmtId="0" fontId="35" fillId="4" borderId="5" xfId="0" applyFont="1" applyFill="1" applyBorder="1" applyAlignment="1">
      <alignment horizontal="center" shrinkToFit="1"/>
    </xf>
    <xf numFmtId="0" fontId="35" fillId="4" borderId="5" xfId="0" applyFont="1" applyFill="1" applyBorder="1" applyAlignment="1">
      <alignment horizontal="left" shrinkToFit="1"/>
    </xf>
    <xf numFmtId="0" fontId="95" fillId="4" borderId="0" xfId="0" applyFont="1" applyFill="1"/>
    <xf numFmtId="0" fontId="15" fillId="0" borderId="5" xfId="0" applyFont="1" applyBorder="1"/>
    <xf numFmtId="2" fontId="15" fillId="0" borderId="5" xfId="0" applyNumberFormat="1" applyFont="1" applyBorder="1"/>
    <xf numFmtId="0" fontId="72" fillId="0" borderId="5" xfId="0" applyFont="1" applyBorder="1" applyAlignment="1">
      <alignment horizontal="left" shrinkToFit="1"/>
    </xf>
    <xf numFmtId="0" fontId="15" fillId="0" borderId="2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71" fillId="0" borderId="5" xfId="0" applyFont="1" applyBorder="1" applyAlignment="1">
      <alignment horizontal="left" shrinkToFit="1"/>
    </xf>
    <xf numFmtId="0" fontId="24" fillId="0" borderId="5" xfId="0" applyFont="1" applyBorder="1"/>
    <xf numFmtId="2" fontId="24" fillId="0" borderId="5" xfId="0" applyNumberFormat="1" applyFont="1" applyBorder="1"/>
    <xf numFmtId="1" fontId="95" fillId="0" borderId="0" xfId="0" applyNumberFormat="1" applyFont="1"/>
    <xf numFmtId="0" fontId="15" fillId="0" borderId="5" xfId="0" applyFont="1" applyBorder="1" applyAlignment="1">
      <alignment horizontal="right"/>
    </xf>
    <xf numFmtId="0" fontId="7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1" fontId="12" fillId="0" borderId="5" xfId="0" applyNumberFormat="1" applyFont="1" applyBorder="1" applyAlignment="1" applyProtection="1">
      <alignment horizontal="center"/>
      <protection locked="0"/>
    </xf>
    <xf numFmtId="0" fontId="74" fillId="0" borderId="5" xfId="0" applyFont="1" applyBorder="1" applyAlignment="1">
      <alignment horizontal="center"/>
    </xf>
    <xf numFmtId="0" fontId="74" fillId="0" borderId="5" xfId="0" applyFont="1" applyBorder="1" applyAlignment="1">
      <alignment horizontal="left"/>
    </xf>
    <xf numFmtId="0" fontId="73" fillId="0" borderId="5" xfId="0" applyFont="1" applyBorder="1"/>
    <xf numFmtId="1" fontId="73" fillId="0" borderId="5" xfId="0" applyNumberFormat="1" applyFont="1" applyBorder="1"/>
    <xf numFmtId="0" fontId="49" fillId="0" borderId="5" xfId="0" applyFont="1" applyBorder="1"/>
    <xf numFmtId="1" fontId="49" fillId="0" borderId="5" xfId="0" applyNumberFormat="1" applyFont="1" applyBorder="1"/>
    <xf numFmtId="0" fontId="73" fillId="0" borderId="5" xfId="0" applyFont="1" applyBorder="1" applyAlignment="1">
      <alignment horizontal="center"/>
    </xf>
    <xf numFmtId="0" fontId="73" fillId="0" borderId="5" xfId="0" applyFont="1" applyBorder="1" applyAlignment="1">
      <alignment horizontal="left"/>
    </xf>
    <xf numFmtId="2" fontId="73" fillId="0" borderId="5" xfId="0" applyNumberFormat="1" applyFont="1" applyBorder="1"/>
    <xf numFmtId="0" fontId="73" fillId="0" borderId="5" xfId="0" applyFont="1" applyFill="1" applyBorder="1"/>
    <xf numFmtId="2" fontId="73" fillId="0" borderId="5" xfId="0" applyNumberFormat="1" applyFont="1" applyFill="1" applyBorder="1"/>
    <xf numFmtId="0" fontId="73" fillId="4" borderId="5" xfId="0" applyFont="1" applyFill="1" applyBorder="1" applyAlignment="1">
      <alignment horizontal="center"/>
    </xf>
    <xf numFmtId="0" fontId="73" fillId="4" borderId="5" xfId="0" applyFont="1" applyFill="1" applyBorder="1" applyAlignment="1">
      <alignment horizontal="left"/>
    </xf>
    <xf numFmtId="0" fontId="74" fillId="0" borderId="5" xfId="0" applyFont="1" applyBorder="1"/>
    <xf numFmtId="2" fontId="74" fillId="0" borderId="5" xfId="0" applyNumberFormat="1" applyFont="1" applyBorder="1"/>
    <xf numFmtId="0" fontId="74" fillId="0" borderId="5" xfId="0" applyFont="1" applyFill="1" applyBorder="1"/>
    <xf numFmtId="2" fontId="74" fillId="0" borderId="5" xfId="0" applyNumberFormat="1" applyFont="1" applyFill="1" applyBorder="1"/>
    <xf numFmtId="0" fontId="92" fillId="0" borderId="5" xfId="0" applyFont="1" applyBorder="1" applyAlignment="1">
      <alignment horizontal="left"/>
    </xf>
    <xf numFmtId="0" fontId="93" fillId="0" borderId="5" xfId="0" applyFont="1" applyBorder="1" applyAlignment="1">
      <alignment horizontal="left"/>
    </xf>
    <xf numFmtId="0" fontId="49" fillId="0" borderId="0" xfId="0" applyFont="1"/>
    <xf numFmtId="0" fontId="32" fillId="0" borderId="5" xfId="0" applyFont="1" applyBorder="1" applyAlignment="1">
      <alignment horizontal="center"/>
    </xf>
    <xf numFmtId="0" fontId="24" fillId="0" borderId="5" xfId="0" applyFont="1" applyBorder="1" applyAlignment="1" applyProtection="1">
      <alignment vertical="center" wrapText="1"/>
      <protection locked="0"/>
    </xf>
    <xf numFmtId="0" fontId="101" fillId="0" borderId="5" xfId="0" applyFont="1" applyBorder="1" applyAlignment="1" applyProtection="1">
      <alignment horizontal="center" vertical="center" wrapText="1"/>
      <protection locked="0"/>
    </xf>
    <xf numFmtId="1" fontId="101" fillId="0" borderId="5" xfId="0" applyNumberFormat="1" applyFont="1" applyBorder="1" applyAlignment="1" applyProtection="1">
      <alignment horizontal="center" vertical="center" wrapText="1"/>
      <protection locked="0"/>
    </xf>
    <xf numFmtId="2" fontId="101" fillId="0" borderId="5" xfId="0" applyNumberFormat="1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>
      <alignment horizontal="center"/>
    </xf>
    <xf numFmtId="0" fontId="50" fillId="0" borderId="5" xfId="0" applyFont="1" applyBorder="1" applyAlignment="1" applyProtection="1">
      <alignment vertical="center" wrapText="1"/>
      <protection locked="0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1" fontId="100" fillId="0" borderId="5" xfId="0" applyNumberFormat="1" applyFont="1" applyBorder="1" applyAlignment="1" applyProtection="1">
      <alignment horizontal="center" vertical="center" wrapText="1"/>
      <protection locked="0"/>
    </xf>
    <xf numFmtId="2" fontId="49" fillId="0" borderId="5" xfId="0" applyNumberFormat="1" applyFont="1" applyBorder="1" applyAlignment="1">
      <alignment horizontal="center"/>
    </xf>
    <xf numFmtId="0" fontId="50" fillId="0" borderId="5" xfId="0" applyFont="1" applyBorder="1" applyProtection="1">
      <protection locked="0"/>
    </xf>
    <xf numFmtId="0" fontId="95" fillId="0" borderId="5" xfId="0" applyFont="1" applyBorder="1" applyAlignment="1" applyProtection="1">
      <alignment horizontal="center"/>
      <protection locked="0"/>
    </xf>
    <xf numFmtId="1" fontId="100" fillId="0" borderId="5" xfId="0" applyNumberFormat="1" applyFont="1" applyBorder="1" applyProtection="1">
      <protection locked="0"/>
    </xf>
    <xf numFmtId="2" fontId="100" fillId="0" borderId="5" xfId="0" applyNumberFormat="1" applyFont="1" applyBorder="1" applyProtection="1">
      <protection locked="0"/>
    </xf>
    <xf numFmtId="0" fontId="88" fillId="0" borderId="5" xfId="0" applyFont="1" applyBorder="1" applyAlignment="1" applyProtection="1">
      <alignment horizontal="center"/>
      <protection locked="0"/>
    </xf>
    <xf numFmtId="0" fontId="102" fillId="0" borderId="5" xfId="5" applyFont="1" applyBorder="1" applyProtection="1">
      <protection locked="0"/>
    </xf>
    <xf numFmtId="0" fontId="88" fillId="0" borderId="5" xfId="0" applyFont="1" applyBorder="1" applyProtection="1">
      <protection locked="0"/>
    </xf>
    <xf numFmtId="1" fontId="88" fillId="0" borderId="5" xfId="0" applyNumberFormat="1" applyFont="1" applyBorder="1" applyProtection="1">
      <protection locked="0"/>
    </xf>
    <xf numFmtId="2" fontId="88" fillId="0" borderId="5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1" fontId="8" fillId="0" borderId="5" xfId="0" applyNumberFormat="1" applyFont="1" applyBorder="1" applyProtection="1">
      <protection locked="0"/>
    </xf>
    <xf numFmtId="0" fontId="102" fillId="0" borderId="5" xfId="0" applyFont="1" applyBorder="1" applyProtection="1">
      <protection locked="0"/>
    </xf>
    <xf numFmtId="0" fontId="8" fillId="0" borderId="5" xfId="0" applyFont="1" applyBorder="1"/>
    <xf numFmtId="0" fontId="49" fillId="0" borderId="5" xfId="6" applyFont="1" applyBorder="1"/>
    <xf numFmtId="0" fontId="8" fillId="0" borderId="5" xfId="0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2" fontId="49" fillId="0" borderId="5" xfId="0" applyNumberFormat="1" applyFont="1" applyBorder="1"/>
    <xf numFmtId="0" fontId="17" fillId="0" borderId="5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9" fillId="0" borderId="1" xfId="0" applyFont="1" applyBorder="1" applyAlignment="1"/>
    <xf numFmtId="0" fontId="100" fillId="0" borderId="9" xfId="0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0" fontId="100" fillId="0" borderId="5" xfId="0" applyFont="1" applyBorder="1" applyAlignment="1" applyProtection="1">
      <alignment horizontal="center" vertical="center"/>
      <protection locked="0"/>
    </xf>
    <xf numFmtId="0" fontId="95" fillId="0" borderId="5" xfId="0" applyFont="1" applyBorder="1" applyAlignment="1">
      <alignment wrapText="1"/>
    </xf>
    <xf numFmtId="0" fontId="100" fillId="0" borderId="6" xfId="0" applyFont="1" applyBorder="1" applyAlignment="1">
      <alignment horizontal="center" vertical="center" wrapText="1"/>
    </xf>
    <xf numFmtId="0" fontId="100" fillId="0" borderId="6" xfId="0" applyFont="1" applyBorder="1" applyAlignment="1">
      <alignment horizontal="center" vertical="center"/>
    </xf>
    <xf numFmtId="0" fontId="100" fillId="0" borderId="5" xfId="0" applyFont="1" applyBorder="1" applyAlignment="1">
      <alignment horizontal="center" vertical="center"/>
    </xf>
    <xf numFmtId="1" fontId="100" fillId="0" borderId="5" xfId="0" applyNumberFormat="1" applyFont="1" applyBorder="1" applyAlignment="1" applyProtection="1">
      <alignment horizontal="center" vertical="center"/>
      <protection locked="0"/>
    </xf>
    <xf numFmtId="0" fontId="100" fillId="0" borderId="5" xfId="0" applyFont="1" applyBorder="1"/>
    <xf numFmtId="0" fontId="3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35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shrinkToFit="1"/>
    </xf>
    <xf numFmtId="0" fontId="12" fillId="0" borderId="5" xfId="0" applyFont="1" applyBorder="1" applyAlignment="1">
      <alignment horizontal="left" shrinkToFit="1"/>
    </xf>
    <xf numFmtId="0" fontId="12" fillId="0" borderId="5" xfId="0" applyFont="1" applyBorder="1" applyAlignment="1">
      <alignment horizontal="center"/>
    </xf>
    <xf numFmtId="0" fontId="95" fillId="0" borderId="5" xfId="0" applyFont="1" applyBorder="1" applyAlignment="1">
      <alignment horizontal="center"/>
    </xf>
    <xf numFmtId="0" fontId="95" fillId="0" borderId="5" xfId="0" applyFont="1" applyBorder="1" applyAlignment="1">
      <alignment horizontal="left"/>
    </xf>
    <xf numFmtId="0" fontId="95" fillId="0" borderId="5" xfId="0" applyFont="1" applyBorder="1"/>
    <xf numFmtId="1" fontId="95" fillId="0" borderId="5" xfId="0" applyNumberFormat="1" applyFont="1" applyBorder="1"/>
    <xf numFmtId="0" fontId="12" fillId="0" borderId="0" xfId="0" applyNumberFormat="1" applyFont="1" applyAlignment="1" applyProtection="1">
      <alignment horizontal="center"/>
      <protection locked="0"/>
    </xf>
    <xf numFmtId="0" fontId="105" fillId="0" borderId="0" xfId="0" applyNumberFormat="1" applyFont="1" applyProtection="1">
      <protection locked="0"/>
    </xf>
    <xf numFmtId="0" fontId="26" fillId="2" borderId="0" xfId="0" applyNumberFormat="1" applyFont="1" applyFill="1" applyBorder="1" applyAlignment="1" applyProtection="1">
      <alignment horizontal="center"/>
      <protection locked="0"/>
    </xf>
    <xf numFmtId="0" fontId="16" fillId="2" borderId="0" xfId="0" applyNumberFormat="1" applyFont="1" applyFill="1" applyProtection="1">
      <protection locked="0"/>
    </xf>
    <xf numFmtId="0" fontId="26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NumberFormat="1" applyFont="1" applyFill="1" applyBorder="1" applyAlignment="1" applyProtection="1">
      <alignment horizont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5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Protection="1">
      <protection locked="0"/>
    </xf>
    <xf numFmtId="0" fontId="106" fillId="0" borderId="0" xfId="0" applyNumberFormat="1" applyFont="1" applyProtection="1">
      <protection locked="0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Alignment="1" applyProtection="1">
      <alignment vertical="center"/>
      <protection locked="0"/>
    </xf>
    <xf numFmtId="0" fontId="105" fillId="0" borderId="0" xfId="0" applyNumberFormat="1" applyFont="1" applyAlignment="1" applyProtection="1">
      <alignment vertical="center"/>
      <protection locked="0"/>
    </xf>
    <xf numFmtId="0" fontId="36" fillId="2" borderId="5" xfId="0" applyNumberFormat="1" applyFont="1" applyFill="1" applyBorder="1" applyAlignment="1" applyProtection="1">
      <alignment horizontal="center" vertical="top" wrapText="1"/>
      <protection locked="0"/>
    </xf>
    <xf numFmtId="0" fontId="36" fillId="2" borderId="2" xfId="0" applyNumberFormat="1" applyFont="1" applyFill="1" applyBorder="1" applyAlignment="1" applyProtection="1">
      <alignment vertical="top" shrinkToFit="1"/>
      <protection locked="0"/>
    </xf>
    <xf numFmtId="0" fontId="36" fillId="2" borderId="6" xfId="0" applyNumberFormat="1" applyFont="1" applyFill="1" applyBorder="1" applyAlignment="1" applyProtection="1">
      <alignment horizontal="center" vertical="top" wrapText="1"/>
      <protection locked="0"/>
    </xf>
    <xf numFmtId="0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2" borderId="2" xfId="0" applyNumberFormat="1" applyFont="1" applyFill="1" applyBorder="1" applyAlignment="1" applyProtection="1">
      <alignment vertical="center" shrinkToFit="1"/>
      <protection locked="0"/>
    </xf>
    <xf numFmtId="0" fontId="24" fillId="2" borderId="6" xfId="0" applyNumberFormat="1" applyFont="1" applyFill="1" applyBorder="1" applyAlignment="1" applyProtection="1">
      <alignment horizontal="center" vertical="top" wrapText="1"/>
      <protection locked="0"/>
    </xf>
    <xf numFmtId="0" fontId="24" fillId="2" borderId="0" xfId="0" applyNumberFormat="1" applyFont="1" applyFill="1" applyProtection="1">
      <protection locked="0"/>
    </xf>
    <xf numFmtId="0" fontId="107" fillId="0" borderId="0" xfId="0" applyNumberFormat="1" applyFont="1" applyProtection="1">
      <protection locked="0"/>
    </xf>
    <xf numFmtId="0" fontId="108" fillId="2" borderId="5" xfId="0" applyNumberFormat="1" applyFont="1" applyFill="1" applyBorder="1" applyAlignment="1" applyProtection="1">
      <alignment horizontal="center"/>
      <protection locked="0"/>
    </xf>
    <xf numFmtId="0" fontId="108" fillId="2" borderId="2" xfId="0" applyNumberFormat="1" applyFont="1" applyFill="1" applyBorder="1" applyAlignment="1" applyProtection="1">
      <alignment shrinkToFit="1"/>
      <protection locked="0"/>
    </xf>
    <xf numFmtId="0" fontId="109" fillId="2" borderId="5" xfId="0" applyNumberFormat="1" applyFont="1" applyFill="1" applyBorder="1" applyAlignment="1" applyProtection="1">
      <alignment horizontal="center"/>
      <protection locked="0"/>
    </xf>
    <xf numFmtId="0" fontId="109" fillId="2" borderId="2" xfId="0" applyNumberFormat="1" applyFont="1" applyFill="1" applyBorder="1" applyAlignment="1" applyProtection="1">
      <alignment shrinkToFit="1"/>
      <protection locked="0"/>
    </xf>
    <xf numFmtId="0" fontId="17" fillId="2" borderId="0" xfId="0" applyNumberFormat="1" applyFont="1" applyFill="1" applyProtection="1">
      <protection locked="0"/>
    </xf>
    <xf numFmtId="0" fontId="110" fillId="0" borderId="0" xfId="0" applyNumberFormat="1" applyFont="1" applyProtection="1">
      <protection locked="0"/>
    </xf>
    <xf numFmtId="0" fontId="32" fillId="2" borderId="6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NumberFormat="1" applyFont="1" applyFill="1" applyProtection="1">
      <protection locked="0"/>
    </xf>
    <xf numFmtId="0" fontId="111" fillId="0" borderId="0" xfId="0" applyNumberFormat="1" applyFont="1" applyProtection="1">
      <protection locked="0"/>
    </xf>
    <xf numFmtId="0" fontId="109" fillId="2" borderId="5" xfId="0" applyNumberFormat="1" applyFont="1" applyFill="1" applyBorder="1" applyProtection="1">
      <protection locked="0"/>
    </xf>
    <xf numFmtId="0" fontId="32" fillId="2" borderId="5" xfId="0" applyNumberFormat="1" applyFont="1" applyFill="1" applyBorder="1" applyProtection="1">
      <protection locked="0"/>
    </xf>
    <xf numFmtId="0" fontId="112" fillId="0" borderId="0" xfId="0" applyNumberFormat="1" applyFont="1" applyAlignment="1" applyProtection="1">
      <alignment shrinkToFit="1"/>
      <protection locked="0"/>
    </xf>
    <xf numFmtId="0" fontId="105" fillId="6" borderId="0" xfId="0" applyNumberFormat="1" applyFont="1" applyFill="1" applyProtection="1">
      <protection locked="0"/>
    </xf>
  </cellXfs>
  <cellStyles count="7">
    <cellStyle name="Currency" xfId="1" builtinId="4"/>
    <cellStyle name="Hyperlink" xfId="4" builtinId="8"/>
    <cellStyle name="Normal" xfId="0" builtinId="0"/>
    <cellStyle name="Normal 2" xfId="5"/>
    <cellStyle name="Normal 3" xfId="6"/>
    <cellStyle name="Normal_Sheet1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2-SLBC-Final\ANNEXURES\PORTAL_NEW%20FORMAT\CdRat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raksha%20Schemes(PMJJBY,%20PMSBY,%20APY)/2018/SURAKSHA%20-%20JUNE%202018/data%20recd%20from%20Banks/SLBC-CONSOLIDATION%20-%20JUNE%2018%20-%20FINAL%20-%20PRI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2-SLBC-Final\ANNEXURES\Reports%20downloaded%20from%20the%20Portal%20on%2016.09.2018%20-%20FINAL\BankWiseSH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2-SLBC-Final\ANNEXURES\Reports%20downloaded%20from%20the%20Portal%20on%2016.09.2018%20-%20FINAL\bank-1-dataentry-general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018-19/JUNE%20QUARTER%202018/Reports%20downloaded%20from%20the%20Portal%20on%2016.09.2018%20-%20FINAL/3A_GSS_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atio (2)"/>
      <sheetName val="Deposit"/>
      <sheetName val="Advance"/>
      <sheetName val="CDRatio"/>
    </sheetNames>
    <sheetDataSet>
      <sheetData sheetId="0" refreshError="1"/>
      <sheetData sheetId="1">
        <row r="9">
          <cell r="C9">
            <v>9459.84</v>
          </cell>
          <cell r="D9">
            <v>10527</v>
          </cell>
          <cell r="E9">
            <v>18871.91</v>
          </cell>
          <cell r="F9">
            <v>63454.37</v>
          </cell>
          <cell r="G9">
            <v>102313.12</v>
          </cell>
          <cell r="H9">
            <v>9371.2099999999991</v>
          </cell>
          <cell r="I9">
            <v>10571.47</v>
          </cell>
          <cell r="J9">
            <v>19014.310000000001</v>
          </cell>
          <cell r="K9">
            <v>67921.61</v>
          </cell>
          <cell r="L9">
            <v>106878.6</v>
          </cell>
        </row>
        <row r="10">
          <cell r="C10">
            <v>4039.7761999999998</v>
          </cell>
          <cell r="D10">
            <v>7358.1168000000007</v>
          </cell>
          <cell r="E10">
            <v>10213.9306</v>
          </cell>
          <cell r="F10">
            <v>22492.47</v>
          </cell>
          <cell r="G10">
            <v>44104.293600000005</v>
          </cell>
          <cell r="H10">
            <v>3041.8762000000002</v>
          </cell>
          <cell r="I10">
            <v>4606.2968000000001</v>
          </cell>
          <cell r="J10">
            <v>7438.8381000000008</v>
          </cell>
          <cell r="K10">
            <v>19430.990000000002</v>
          </cell>
          <cell r="L10">
            <v>34518.001100000001</v>
          </cell>
        </row>
        <row r="11">
          <cell r="C11">
            <v>7635.19</v>
          </cell>
          <cell r="D11">
            <v>8789.61</v>
          </cell>
          <cell r="E11">
            <v>12828.37</v>
          </cell>
          <cell r="F11">
            <v>19472.28</v>
          </cell>
          <cell r="G11">
            <v>48725.45</v>
          </cell>
          <cell r="H11">
            <v>7575.4245999999994</v>
          </cell>
          <cell r="I11">
            <v>8719.9793000000009</v>
          </cell>
          <cell r="J11">
            <v>12821.8822</v>
          </cell>
          <cell r="K11">
            <v>18601.813000000002</v>
          </cell>
          <cell r="L11">
            <v>47719.099099999999</v>
          </cell>
        </row>
        <row r="12">
          <cell r="C12">
            <v>11197.606399999999</v>
          </cell>
          <cell r="D12">
            <v>28351.124199999998</v>
          </cell>
          <cell r="E12">
            <v>41564.485200000003</v>
          </cell>
          <cell r="F12">
            <v>84931.065500000012</v>
          </cell>
          <cell r="G12">
            <v>166044.2813</v>
          </cell>
          <cell r="H12">
            <v>11413.68</v>
          </cell>
          <cell r="I12">
            <v>28831.351000000002</v>
          </cell>
          <cell r="J12">
            <v>42159.373800000001</v>
          </cell>
          <cell r="K12">
            <v>87582.119499999986</v>
          </cell>
          <cell r="L12">
            <v>169986.52429999999</v>
          </cell>
        </row>
        <row r="13">
          <cell r="C13">
            <v>5873.06</v>
          </cell>
          <cell r="D13">
            <v>5067.5</v>
          </cell>
          <cell r="E13">
            <v>7056.08</v>
          </cell>
          <cell r="F13">
            <v>20242.97</v>
          </cell>
          <cell r="G13">
            <v>38239.61</v>
          </cell>
          <cell r="H13">
            <v>5809.7606735539994</v>
          </cell>
          <cell r="I13">
            <v>5103.4411448549999</v>
          </cell>
          <cell r="J13">
            <v>7340.6475756339996</v>
          </cell>
          <cell r="K13">
            <v>18400.113416071999</v>
          </cell>
          <cell r="L13">
            <v>36653.962810115001</v>
          </cell>
        </row>
        <row r="14">
          <cell r="C14">
            <v>38205.472600000001</v>
          </cell>
          <cell r="D14">
            <v>60093.350999999995</v>
          </cell>
          <cell r="E14">
            <v>90534.775800000003</v>
          </cell>
          <cell r="F14">
            <v>210593.15549999999</v>
          </cell>
          <cell r="G14">
            <v>399426.75489999994</v>
          </cell>
          <cell r="H14">
            <v>37211.951473554</v>
          </cell>
          <cell r="I14">
            <v>57832.538244855001</v>
          </cell>
          <cell r="J14">
            <v>88775.051675633993</v>
          </cell>
          <cell r="K14">
            <v>211936.64591607198</v>
          </cell>
          <cell r="L14">
            <v>395756.18731011497</v>
          </cell>
        </row>
        <row r="16">
          <cell r="C16">
            <v>25.55</v>
          </cell>
          <cell r="D16">
            <v>87.04</v>
          </cell>
          <cell r="E16">
            <v>529.39</v>
          </cell>
          <cell r="F16">
            <v>1249.0999999999999</v>
          </cell>
          <cell r="G16">
            <v>1891.08</v>
          </cell>
          <cell r="H16">
            <v>27.27</v>
          </cell>
          <cell r="I16">
            <v>81.55</v>
          </cell>
          <cell r="J16">
            <v>540.42999999999995</v>
          </cell>
          <cell r="K16">
            <v>1268.79</v>
          </cell>
          <cell r="L16">
            <v>1918.04</v>
          </cell>
        </row>
        <row r="17">
          <cell r="C17">
            <v>91.6</v>
          </cell>
          <cell r="D17">
            <v>131.04239999999999</v>
          </cell>
          <cell r="E17">
            <v>921.73759999999993</v>
          </cell>
          <cell r="F17">
            <v>6919.85</v>
          </cell>
          <cell r="G17">
            <v>8064.23</v>
          </cell>
          <cell r="H17">
            <v>30.27</v>
          </cell>
          <cell r="I17">
            <v>203.3</v>
          </cell>
          <cell r="J17">
            <v>772.36</v>
          </cell>
          <cell r="K17">
            <v>6938.77</v>
          </cell>
          <cell r="L17">
            <v>7944.7</v>
          </cell>
        </row>
        <row r="18">
          <cell r="C18">
            <v>220.66</v>
          </cell>
          <cell r="D18">
            <v>395.71</v>
          </cell>
          <cell r="E18">
            <v>2469.38</v>
          </cell>
          <cell r="F18">
            <v>6367.54</v>
          </cell>
          <cell r="G18">
            <v>9453.2900000000009</v>
          </cell>
          <cell r="H18">
            <v>230.27</v>
          </cell>
          <cell r="I18">
            <v>374.36</v>
          </cell>
          <cell r="J18">
            <v>2464.9499999999998</v>
          </cell>
          <cell r="K18">
            <v>6129.68</v>
          </cell>
          <cell r="L18">
            <v>9199.26</v>
          </cell>
        </row>
        <row r="19">
          <cell r="C19">
            <v>677.13</v>
          </cell>
          <cell r="D19">
            <v>715.99</v>
          </cell>
          <cell r="E19">
            <v>2047.64</v>
          </cell>
          <cell r="F19">
            <v>7524.59</v>
          </cell>
          <cell r="G19">
            <v>10965.35</v>
          </cell>
          <cell r="H19">
            <v>415.06</v>
          </cell>
          <cell r="I19">
            <v>610.30999999999995</v>
          </cell>
          <cell r="J19">
            <v>8185.3</v>
          </cell>
          <cell r="K19">
            <v>0</v>
          </cell>
          <cell r="L19">
            <v>9210.67</v>
          </cell>
        </row>
        <row r="20">
          <cell r="C20">
            <v>196.22</v>
          </cell>
          <cell r="D20">
            <v>223.6027</v>
          </cell>
          <cell r="E20">
            <v>1000.7495</v>
          </cell>
          <cell r="F20">
            <v>1361.8938000000001</v>
          </cell>
          <cell r="G20">
            <v>2782.4659999999999</v>
          </cell>
          <cell r="H20">
            <v>199.67430000000002</v>
          </cell>
          <cell r="I20">
            <v>285.00689999999997</v>
          </cell>
          <cell r="J20">
            <v>934.87689999999998</v>
          </cell>
          <cell r="K20">
            <v>1374.9545000000001</v>
          </cell>
          <cell r="L20">
            <v>2794.5126</v>
          </cell>
        </row>
        <row r="21">
          <cell r="C21">
            <v>149.09</v>
          </cell>
          <cell r="D21">
            <v>352.05</v>
          </cell>
          <cell r="E21">
            <v>979.15</v>
          </cell>
          <cell r="F21">
            <v>3955.2</v>
          </cell>
          <cell r="G21">
            <v>5435.49</v>
          </cell>
          <cell r="H21">
            <v>115.07</v>
          </cell>
          <cell r="I21">
            <v>410.65</v>
          </cell>
          <cell r="J21">
            <v>850.39</v>
          </cell>
          <cell r="K21">
            <v>3937.0609000000004</v>
          </cell>
          <cell r="L21">
            <v>5313.170900000001</v>
          </cell>
        </row>
        <row r="22">
          <cell r="C22">
            <v>163.55690000000001</v>
          </cell>
          <cell r="D22">
            <v>37.351100000000002</v>
          </cell>
          <cell r="E22">
            <v>259.28149999999999</v>
          </cell>
          <cell r="F22">
            <v>1242</v>
          </cell>
          <cell r="G22">
            <v>1702.1895000000002</v>
          </cell>
          <cell r="H22">
            <v>163.59690000000001</v>
          </cell>
          <cell r="I22">
            <v>37.341100000000004</v>
          </cell>
          <cell r="J22">
            <v>259.70150000000001</v>
          </cell>
          <cell r="K22">
            <v>1200</v>
          </cell>
          <cell r="L22">
            <v>1660.6395000000002</v>
          </cell>
        </row>
        <row r="23">
          <cell r="C23">
            <v>173.05900000000003</v>
          </cell>
          <cell r="D23">
            <v>514.46510000000001</v>
          </cell>
          <cell r="E23">
            <v>1637.7212</v>
          </cell>
          <cell r="F23">
            <v>5741.4133999999995</v>
          </cell>
          <cell r="G23">
            <v>8066.6587</v>
          </cell>
          <cell r="H23">
            <v>151.0247</v>
          </cell>
          <cell r="I23">
            <v>554.91129999999998</v>
          </cell>
          <cell r="J23">
            <v>1695.5678</v>
          </cell>
          <cell r="K23">
            <v>5958.8701000000001</v>
          </cell>
          <cell r="L23">
            <v>8360.3739000000005</v>
          </cell>
        </row>
        <row r="24">
          <cell r="C24">
            <v>730.26199999999994</v>
          </cell>
          <cell r="D24">
            <v>639.13790000000006</v>
          </cell>
          <cell r="E24">
            <v>1952.8663000000001</v>
          </cell>
          <cell r="F24">
            <v>6518.6857999999993</v>
          </cell>
          <cell r="G24">
            <v>9840.9519999999993</v>
          </cell>
          <cell r="H24">
            <v>695.78856505300007</v>
          </cell>
          <cell r="I24">
            <v>639.16540347299997</v>
          </cell>
          <cell r="J24">
            <v>2034.58618065626</v>
          </cell>
          <cell r="K24">
            <v>4774.6102408602201</v>
          </cell>
          <cell r="L24">
            <v>8144.1503900424814</v>
          </cell>
        </row>
        <row r="25">
          <cell r="C25">
            <v>33.36</v>
          </cell>
          <cell r="D25">
            <v>109.67</v>
          </cell>
          <cell r="E25">
            <v>552.79999999999995</v>
          </cell>
          <cell r="F25">
            <v>5349.07</v>
          </cell>
          <cell r="G25">
            <v>6044.9</v>
          </cell>
          <cell r="H25">
            <v>34.869999999999997</v>
          </cell>
          <cell r="I25">
            <v>85.28</v>
          </cell>
          <cell r="J25">
            <v>568.4</v>
          </cell>
          <cell r="K25">
            <v>3196.88</v>
          </cell>
          <cell r="L25">
            <v>3885.43</v>
          </cell>
        </row>
        <row r="26">
          <cell r="C26">
            <v>105.6</v>
          </cell>
          <cell r="D26">
            <v>178.09</v>
          </cell>
          <cell r="E26">
            <v>1159.0899999999999</v>
          </cell>
          <cell r="F26">
            <v>3849.43</v>
          </cell>
          <cell r="G26">
            <v>5292.21</v>
          </cell>
          <cell r="H26">
            <v>179.32</v>
          </cell>
          <cell r="I26">
            <v>315.52999999999997</v>
          </cell>
          <cell r="J26">
            <v>1209.46</v>
          </cell>
          <cell r="K26">
            <v>4191.29</v>
          </cell>
          <cell r="L26">
            <v>5895.6</v>
          </cell>
        </row>
        <row r="27">
          <cell r="C27">
            <v>0</v>
          </cell>
          <cell r="D27">
            <v>33.44</v>
          </cell>
          <cell r="E27">
            <v>66.3</v>
          </cell>
          <cell r="F27">
            <v>2904.98</v>
          </cell>
          <cell r="G27">
            <v>3004.72</v>
          </cell>
          <cell r="H27">
            <v>0</v>
          </cell>
          <cell r="I27">
            <v>29.88</v>
          </cell>
          <cell r="J27">
            <v>46.85</v>
          </cell>
          <cell r="K27">
            <v>3749.76</v>
          </cell>
          <cell r="L27">
            <v>3826.49</v>
          </cell>
        </row>
        <row r="28">
          <cell r="C28">
            <v>95.23</v>
          </cell>
          <cell r="D28">
            <v>115.33</v>
          </cell>
          <cell r="E28">
            <v>269.83</v>
          </cell>
          <cell r="F28">
            <v>2123.39</v>
          </cell>
          <cell r="G28">
            <v>2603.7800000000002</v>
          </cell>
          <cell r="H28">
            <v>98.37</v>
          </cell>
          <cell r="I28">
            <v>121.37</v>
          </cell>
          <cell r="J28">
            <v>375.04</v>
          </cell>
          <cell r="K28">
            <v>1870.68</v>
          </cell>
          <cell r="L28">
            <v>2465.46</v>
          </cell>
        </row>
        <row r="29">
          <cell r="C29">
            <v>497.882187031</v>
          </cell>
          <cell r="D29">
            <v>1552.5108533619998</v>
          </cell>
          <cell r="E29">
            <v>3825.3061692770002</v>
          </cell>
          <cell r="F29">
            <v>7230.4116364000001</v>
          </cell>
          <cell r="G29">
            <v>13106.11084607</v>
          </cell>
          <cell r="H29">
            <v>465.00675569999999</v>
          </cell>
          <cell r="I29">
            <v>1581.3645831399999</v>
          </cell>
          <cell r="J29">
            <v>3880.44435294</v>
          </cell>
          <cell r="K29">
            <v>8551.3184929299987</v>
          </cell>
          <cell r="L29">
            <v>14478.134184709999</v>
          </cell>
        </row>
        <row r="30">
          <cell r="C30">
            <v>0</v>
          </cell>
          <cell r="D30">
            <v>3.41</v>
          </cell>
          <cell r="E30">
            <v>108.78</v>
          </cell>
          <cell r="F30">
            <v>244.17</v>
          </cell>
          <cell r="G30">
            <v>356.36</v>
          </cell>
          <cell r="H30">
            <v>0</v>
          </cell>
          <cell r="I30">
            <v>3.29</v>
          </cell>
          <cell r="J30">
            <v>108.63</v>
          </cell>
          <cell r="K30">
            <v>234.98</v>
          </cell>
          <cell r="L30">
            <v>346.9</v>
          </cell>
        </row>
        <row r="31">
          <cell r="C31">
            <v>118.81439849</v>
          </cell>
          <cell r="D31">
            <v>883.03785561831</v>
          </cell>
          <cell r="E31">
            <v>4097.5527391060805</v>
          </cell>
          <cell r="F31">
            <v>7206.2852015173903</v>
          </cell>
          <cell r="G31">
            <v>12305.69019473178</v>
          </cell>
          <cell r="H31">
            <v>119.268682205</v>
          </cell>
          <cell r="I31">
            <v>887.44047546306001</v>
          </cell>
          <cell r="J31">
            <v>3808.9550503335199</v>
          </cell>
          <cell r="K31">
            <v>7180.7333200310604</v>
          </cell>
          <cell r="L31">
            <v>11996.397528032639</v>
          </cell>
        </row>
        <row r="32">
          <cell r="C32">
            <v>3278.0144855210001</v>
          </cell>
          <cell r="D32">
            <v>5971.8779089803102</v>
          </cell>
          <cell r="E32">
            <v>21877.575008383083</v>
          </cell>
          <cell r="F32">
            <v>69788.009837917387</v>
          </cell>
          <cell r="G32">
            <v>100915.47724080179</v>
          </cell>
          <cell r="H32">
            <v>2924.8599029580005</v>
          </cell>
          <cell r="I32">
            <v>6220.7497620760605</v>
          </cell>
          <cell r="J32">
            <v>27735.941783929778</v>
          </cell>
          <cell r="K32">
            <v>60558.377553821279</v>
          </cell>
          <cell r="L32">
            <v>97439.929002785124</v>
          </cell>
        </row>
        <row r="34">
          <cell r="C34">
            <v>3907.57</v>
          </cell>
          <cell r="D34">
            <v>7213.52</v>
          </cell>
          <cell r="E34">
            <v>11309.94</v>
          </cell>
          <cell r="F34">
            <v>15628.69</v>
          </cell>
          <cell r="G34">
            <v>38059.72</v>
          </cell>
          <cell r="H34">
            <v>3974.07</v>
          </cell>
          <cell r="I34">
            <v>7303.56</v>
          </cell>
          <cell r="J34">
            <v>11495.59</v>
          </cell>
          <cell r="K34">
            <v>15993.95</v>
          </cell>
          <cell r="L34">
            <v>38767.17</v>
          </cell>
        </row>
        <row r="35">
          <cell r="C35">
            <v>885.51244048199999</v>
          </cell>
          <cell r="D35">
            <v>763.50694953200002</v>
          </cell>
          <cell r="E35">
            <v>2092.1531538059999</v>
          </cell>
          <cell r="F35">
            <v>14734.398638221001</v>
          </cell>
          <cell r="G35">
            <v>18475.571182041</v>
          </cell>
          <cell r="H35">
            <v>903.84801766400005</v>
          </cell>
          <cell r="I35">
            <v>656.29363186300009</v>
          </cell>
          <cell r="J35">
            <v>1930.3933045509998</v>
          </cell>
          <cell r="K35">
            <v>15653.353327454999</v>
          </cell>
          <cell r="L35">
            <v>19143.888281533</v>
          </cell>
        </row>
        <row r="36">
          <cell r="C36">
            <v>8.8000000000000007</v>
          </cell>
          <cell r="D36">
            <v>0</v>
          </cell>
          <cell r="E36">
            <v>603.5</v>
          </cell>
          <cell r="F36">
            <v>0</v>
          </cell>
          <cell r="G36">
            <v>612.29999999999995</v>
          </cell>
          <cell r="H36">
            <v>12.615699999999999</v>
          </cell>
          <cell r="I36">
            <v>0</v>
          </cell>
          <cell r="J36">
            <v>629.53</v>
          </cell>
          <cell r="K36">
            <v>0</v>
          </cell>
          <cell r="L36">
            <v>642.14570000000003</v>
          </cell>
        </row>
        <row r="37">
          <cell r="C37">
            <v>0</v>
          </cell>
          <cell r="D37">
            <v>86.134845820999999</v>
          </cell>
          <cell r="E37">
            <v>218.10568841</v>
          </cell>
          <cell r="F37">
            <v>1608.5294798780001</v>
          </cell>
          <cell r="G37">
            <v>1912.7700141089999</v>
          </cell>
          <cell r="H37">
            <v>0</v>
          </cell>
          <cell r="I37">
            <v>88.003164858000005</v>
          </cell>
          <cell r="J37">
            <v>177.76115870699999</v>
          </cell>
          <cell r="K37">
            <v>1715.8023299480001</v>
          </cell>
          <cell r="L37">
            <v>1981.5666535130001</v>
          </cell>
        </row>
        <row r="38">
          <cell r="C38">
            <v>0</v>
          </cell>
          <cell r="D38">
            <v>5.78</v>
          </cell>
          <cell r="E38">
            <v>27.55</v>
          </cell>
          <cell r="F38">
            <v>309.05</v>
          </cell>
          <cell r="G38">
            <v>342.38</v>
          </cell>
          <cell r="H38">
            <v>0</v>
          </cell>
          <cell r="I38">
            <v>5.59</v>
          </cell>
          <cell r="J38">
            <v>26.22</v>
          </cell>
          <cell r="K38">
            <v>360.3</v>
          </cell>
          <cell r="L38">
            <v>392.11</v>
          </cell>
        </row>
        <row r="39">
          <cell r="C39">
            <v>361.2722</v>
          </cell>
          <cell r="D39">
            <v>639.95500000000004</v>
          </cell>
          <cell r="E39">
            <v>684.30369999999994</v>
          </cell>
          <cell r="F39">
            <v>2951.8709999999996</v>
          </cell>
          <cell r="G39">
            <v>4637.4018999999998</v>
          </cell>
          <cell r="H39">
            <v>408.34410000000003</v>
          </cell>
          <cell r="I39">
            <v>610.92690000000005</v>
          </cell>
          <cell r="J39">
            <v>707.45479999999998</v>
          </cell>
          <cell r="K39">
            <v>2943.8867999999998</v>
          </cell>
          <cell r="L39">
            <v>4670.6126000000004</v>
          </cell>
        </row>
        <row r="40">
          <cell r="C40">
            <v>0</v>
          </cell>
          <cell r="D40">
            <v>0</v>
          </cell>
          <cell r="E40">
            <v>25.02</v>
          </cell>
          <cell r="F40">
            <v>955.87</v>
          </cell>
          <cell r="G40">
            <v>980.89</v>
          </cell>
          <cell r="H40">
            <v>0</v>
          </cell>
          <cell r="I40">
            <v>0</v>
          </cell>
          <cell r="J40">
            <v>25.47</v>
          </cell>
          <cell r="K40">
            <v>883.32</v>
          </cell>
          <cell r="L40">
            <v>908.79</v>
          </cell>
        </row>
        <row r="41">
          <cell r="C41">
            <v>27.5886</v>
          </cell>
          <cell r="D41">
            <v>240.31470000000002</v>
          </cell>
          <cell r="E41">
            <v>729.55089999999996</v>
          </cell>
          <cell r="F41">
            <v>3119.8078999999998</v>
          </cell>
          <cell r="G41">
            <v>4117.2620999999999</v>
          </cell>
          <cell r="H41">
            <v>28.708600000000001</v>
          </cell>
          <cell r="I41">
            <v>242.34470000000002</v>
          </cell>
          <cell r="J41">
            <v>755.16350000000011</v>
          </cell>
          <cell r="K41">
            <v>3204.9931999999999</v>
          </cell>
          <cell r="L41">
            <v>4231.21</v>
          </cell>
        </row>
        <row r="42">
          <cell r="C42">
            <v>9.6897000000000002</v>
          </cell>
          <cell r="D42">
            <v>118.164</v>
          </cell>
          <cell r="E42">
            <v>803.71780000000001</v>
          </cell>
          <cell r="F42">
            <v>2984.7709999999997</v>
          </cell>
          <cell r="G42">
            <v>3916.3425000000002</v>
          </cell>
          <cell r="H42">
            <v>9.4491999999999994</v>
          </cell>
          <cell r="I42">
            <v>101.2051</v>
          </cell>
          <cell r="J42">
            <v>974.03413542299995</v>
          </cell>
          <cell r="K42">
            <v>2334.6135999999997</v>
          </cell>
          <cell r="L42">
            <v>3419.3020354229998</v>
          </cell>
        </row>
        <row r="43">
          <cell r="C43">
            <v>35.202251462999996</v>
          </cell>
          <cell r="D43">
            <v>267.89226662559997</v>
          </cell>
          <cell r="E43">
            <v>500.01732213584995</v>
          </cell>
          <cell r="F43">
            <v>2018.0484659530498</v>
          </cell>
          <cell r="G43">
            <v>2821.1603061775004</v>
          </cell>
          <cell r="H43">
            <v>36.089599999999997</v>
          </cell>
          <cell r="I43">
            <v>305.62060000000002</v>
          </cell>
          <cell r="J43">
            <v>464.80080000000004</v>
          </cell>
          <cell r="K43">
            <v>2087.3395999999998</v>
          </cell>
          <cell r="L43">
            <v>2893.8505999999998</v>
          </cell>
        </row>
        <row r="44">
          <cell r="C44">
            <v>10.09</v>
          </cell>
          <cell r="D44">
            <v>125.41</v>
          </cell>
          <cell r="E44">
            <v>713.76</v>
          </cell>
          <cell r="F44">
            <v>4154.5200000000004</v>
          </cell>
          <cell r="G44">
            <v>5003.78</v>
          </cell>
          <cell r="H44">
            <v>11.74</v>
          </cell>
          <cell r="I44">
            <v>137.35</v>
          </cell>
          <cell r="J44">
            <v>784.06</v>
          </cell>
          <cell r="K44">
            <v>4212.99</v>
          </cell>
          <cell r="L44">
            <v>5146.1400000000003</v>
          </cell>
        </row>
        <row r="45">
          <cell r="C45">
            <v>0</v>
          </cell>
          <cell r="D45">
            <v>102.8232</v>
          </cell>
          <cell r="E45">
            <v>202.01910000000001</v>
          </cell>
          <cell r="F45">
            <v>1382.3162</v>
          </cell>
          <cell r="G45">
            <v>1687.1585</v>
          </cell>
          <cell r="H45">
            <v>0</v>
          </cell>
          <cell r="I45">
            <v>100.18639999999999</v>
          </cell>
          <cell r="J45">
            <v>198.74099999999999</v>
          </cell>
          <cell r="K45">
            <v>1200.9908</v>
          </cell>
          <cell r="L45">
            <v>1499.9182000000001</v>
          </cell>
        </row>
        <row r="46">
          <cell r="C46">
            <v>8.785186061000001</v>
          </cell>
          <cell r="D46">
            <v>48.888541944074994</v>
          </cell>
          <cell r="E46">
            <v>113.140376801</v>
          </cell>
          <cell r="F46">
            <v>4387.0332412102298</v>
          </cell>
          <cell r="G46">
            <v>4557.847346016305</v>
          </cell>
          <cell r="H46">
            <v>13.723262344</v>
          </cell>
          <cell r="I46">
            <v>51.199828761025003</v>
          </cell>
          <cell r="J46">
            <v>98.908208711032501</v>
          </cell>
          <cell r="K46">
            <v>3177.5176781358</v>
          </cell>
          <cell r="L46">
            <v>3341.3489779518573</v>
          </cell>
        </row>
        <row r="47">
          <cell r="C47">
            <v>661.80321281299996</v>
          </cell>
          <cell r="D47">
            <v>2249.5285046200001</v>
          </cell>
          <cell r="E47">
            <v>3276.3251232370003</v>
          </cell>
          <cell r="F47">
            <v>53216.955410198003</v>
          </cell>
          <cell r="G47">
            <v>59404.612250867998</v>
          </cell>
          <cell r="H47">
            <v>739.04594087999999</v>
          </cell>
          <cell r="I47">
            <v>1406.265502344</v>
          </cell>
          <cell r="J47">
            <v>3540.4668503390003</v>
          </cell>
          <cell r="K47">
            <v>54377.764195406999</v>
          </cell>
          <cell r="L47">
            <v>60063.542488969993</v>
          </cell>
        </row>
        <row r="48">
          <cell r="C48">
            <v>662.76237587200001</v>
          </cell>
          <cell r="D48">
            <v>2825.0685732249999</v>
          </cell>
          <cell r="E48">
            <v>5177.9978697080005</v>
          </cell>
          <cell r="F48">
            <v>17411.789208167</v>
          </cell>
          <cell r="G48">
            <v>26077.618026971999</v>
          </cell>
          <cell r="H48">
            <v>632.40086366100002</v>
          </cell>
          <cell r="I48">
            <v>2848.5475612310001</v>
          </cell>
          <cell r="J48">
            <v>5032.4739723040002</v>
          </cell>
          <cell r="K48">
            <v>17687.023647523001</v>
          </cell>
          <cell r="L48">
            <v>26200.446044718999</v>
          </cell>
        </row>
        <row r="49">
          <cell r="C49">
            <v>1437.8208845960501</v>
          </cell>
          <cell r="D49">
            <v>964.04836215067598</v>
          </cell>
          <cell r="E49">
            <v>5042.0216357932795</v>
          </cell>
          <cell r="F49">
            <v>37753.214477137</v>
          </cell>
          <cell r="G49">
            <v>45197.105359677</v>
          </cell>
          <cell r="H49">
            <v>1548.7053389309501</v>
          </cell>
          <cell r="I49">
            <v>917.32214953443804</v>
          </cell>
          <cell r="J49">
            <v>5220.1714999946098</v>
          </cell>
          <cell r="K49">
            <v>38019.371567638998</v>
          </cell>
          <cell r="L49">
            <v>45705.570556098995</v>
          </cell>
        </row>
        <row r="50">
          <cell r="C50">
            <v>385.62</v>
          </cell>
          <cell r="D50">
            <v>29.46</v>
          </cell>
          <cell r="E50">
            <v>375.63</v>
          </cell>
          <cell r="F50">
            <v>12209.55</v>
          </cell>
          <cell r="G50">
            <v>13000.26</v>
          </cell>
          <cell r="H50">
            <v>4.17</v>
          </cell>
          <cell r="I50">
            <v>31.94</v>
          </cell>
          <cell r="J50">
            <v>514.83000000000004</v>
          </cell>
          <cell r="K50">
            <v>11591.8</v>
          </cell>
          <cell r="L50">
            <v>12142.74</v>
          </cell>
        </row>
        <row r="51">
          <cell r="I51">
            <v>0.89529999999999998</v>
          </cell>
          <cell r="J51">
            <v>42.646700000000003</v>
          </cell>
          <cell r="K51">
            <v>219.3468</v>
          </cell>
          <cell r="L51">
            <v>262.8888</v>
          </cell>
        </row>
        <row r="52">
          <cell r="C52">
            <v>8402.5168512870496</v>
          </cell>
          <cell r="D52">
            <v>15680.494943918347</v>
          </cell>
          <cell r="E52">
            <v>31894.752669891128</v>
          </cell>
          <cell r="F52">
            <v>174826.41502076428</v>
          </cell>
          <cell r="G52">
            <v>230804.1794858608</v>
          </cell>
          <cell r="H52">
            <v>8322.9106234799492</v>
          </cell>
          <cell r="I52">
            <v>14807.250838591463</v>
          </cell>
          <cell r="J52">
            <v>32618.715930029648</v>
          </cell>
          <cell r="K52">
            <v>175664.36354610778</v>
          </cell>
          <cell r="L52">
            <v>231413.24093820885</v>
          </cell>
        </row>
        <row r="54">
          <cell r="C54">
            <v>4111.79</v>
          </cell>
          <cell r="D54">
            <v>1417.47</v>
          </cell>
          <cell r="E54">
            <v>1533.79</v>
          </cell>
          <cell r="F54">
            <v>1812.71</v>
          </cell>
          <cell r="G54">
            <v>8875.76</v>
          </cell>
          <cell r="H54">
            <v>4028.2</v>
          </cell>
          <cell r="I54">
            <v>1368.17</v>
          </cell>
          <cell r="J54">
            <v>1802.2</v>
          </cell>
          <cell r="K54">
            <v>1717.41</v>
          </cell>
          <cell r="L54">
            <v>8915.98</v>
          </cell>
        </row>
        <row r="55">
          <cell r="C55">
            <v>5806.97</v>
          </cell>
          <cell r="D55">
            <v>3499.83</v>
          </cell>
          <cell r="E55">
            <v>6839.92</v>
          </cell>
          <cell r="F55">
            <v>0</v>
          </cell>
          <cell r="G55">
            <v>16146.72</v>
          </cell>
          <cell r="H55">
            <v>5688.24</v>
          </cell>
          <cell r="I55">
            <v>3331.19</v>
          </cell>
          <cell r="J55">
            <v>6101.63</v>
          </cell>
          <cell r="K55">
            <v>0</v>
          </cell>
          <cell r="L55">
            <v>15121.06</v>
          </cell>
        </row>
        <row r="56">
          <cell r="C56">
            <v>4971.66</v>
          </cell>
          <cell r="D56">
            <v>3379.72</v>
          </cell>
          <cell r="E56">
            <v>4594.57</v>
          </cell>
          <cell r="F56">
            <v>0</v>
          </cell>
          <cell r="G56">
            <v>12945.95</v>
          </cell>
          <cell r="H56">
            <v>5954.9469710000003</v>
          </cell>
          <cell r="I56">
            <v>2320.8587195999999</v>
          </cell>
          <cell r="J56">
            <v>4820.0515353000001</v>
          </cell>
          <cell r="K56">
            <v>0</v>
          </cell>
          <cell r="L56">
            <v>13095.857225899999</v>
          </cell>
        </row>
        <row r="57">
          <cell r="C57">
            <v>14890.42</v>
          </cell>
          <cell r="D57">
            <v>8297.02</v>
          </cell>
          <cell r="E57">
            <v>12968.28</v>
          </cell>
          <cell r="F57">
            <v>1812.71</v>
          </cell>
          <cell r="G57">
            <v>37968.43</v>
          </cell>
          <cell r="H57">
            <v>15671.386971</v>
          </cell>
          <cell r="I57">
            <v>7020.2187196000004</v>
          </cell>
          <cell r="J57">
            <v>12723.881535300001</v>
          </cell>
          <cell r="K57">
            <v>1717.41</v>
          </cell>
          <cell r="L57">
            <v>37132.8972259</v>
          </cell>
        </row>
        <row r="58">
          <cell r="C58">
            <v>49886.003936808047</v>
          </cell>
          <cell r="D58">
            <v>81745.723852898649</v>
          </cell>
          <cell r="E58">
            <v>144307.10347827419</v>
          </cell>
          <cell r="F58">
            <v>455207.58035868168</v>
          </cell>
          <cell r="G58">
            <v>731146.41162666259</v>
          </cell>
          <cell r="H58">
            <v>48459.721999991947</v>
          </cell>
          <cell r="I58">
            <v>78860.538845522518</v>
          </cell>
          <cell r="J58">
            <v>149129.70938959342</v>
          </cell>
          <cell r="K58">
            <v>448159.38701600104</v>
          </cell>
          <cell r="L58">
            <v>724609.35725110886</v>
          </cell>
        </row>
        <row r="59">
          <cell r="C59">
            <v>64776.423936808045</v>
          </cell>
          <cell r="D59">
            <v>90042.743852898653</v>
          </cell>
          <cell r="E59">
            <v>157275.38347827419</v>
          </cell>
          <cell r="F59">
            <v>457020.2903586817</v>
          </cell>
          <cell r="G59">
            <v>769114.84162666264</v>
          </cell>
          <cell r="H59">
            <v>64131.108970991947</v>
          </cell>
          <cell r="I59">
            <v>85880.75756512252</v>
          </cell>
          <cell r="J59">
            <v>161853.59092489342</v>
          </cell>
          <cell r="K59">
            <v>449876.79701600107</v>
          </cell>
          <cell r="L59">
            <v>761742.25447700883</v>
          </cell>
        </row>
        <row r="61">
          <cell r="C61">
            <v>0</v>
          </cell>
          <cell r="D61">
            <v>0</v>
          </cell>
          <cell r="E61">
            <v>262.93360000000001</v>
          </cell>
          <cell r="F61">
            <v>0</v>
          </cell>
          <cell r="G61">
            <v>262.93360000000001</v>
          </cell>
          <cell r="H61">
            <v>0</v>
          </cell>
          <cell r="I61">
            <v>0</v>
          </cell>
          <cell r="J61">
            <v>237.1011</v>
          </cell>
          <cell r="K61">
            <v>37.501999999999995</v>
          </cell>
          <cell r="L61">
            <v>274.60310000000004</v>
          </cell>
        </row>
        <row r="62">
          <cell r="C62">
            <v>8765.7479999999996</v>
          </cell>
          <cell r="D62">
            <v>7726.0294999999996</v>
          </cell>
          <cell r="E62">
            <v>5518.5924999999997</v>
          </cell>
          <cell r="F62">
            <v>9215.42</v>
          </cell>
          <cell r="G62">
            <v>31225.79</v>
          </cell>
          <cell r="H62">
            <v>10392.06</v>
          </cell>
          <cell r="I62">
            <v>5387.19</v>
          </cell>
          <cell r="J62">
            <v>5733.12</v>
          </cell>
          <cell r="K62">
            <v>8451.81</v>
          </cell>
          <cell r="L62">
            <v>29964.18</v>
          </cell>
        </row>
        <row r="63">
          <cell r="C63">
            <v>0</v>
          </cell>
          <cell r="D63">
            <v>19.89</v>
          </cell>
          <cell r="E63">
            <v>170.47</v>
          </cell>
          <cell r="F63">
            <v>131.88999999999999</v>
          </cell>
          <cell r="G63">
            <v>322.25</v>
          </cell>
          <cell r="H63">
            <v>0</v>
          </cell>
          <cell r="I63">
            <v>19.89</v>
          </cell>
          <cell r="J63">
            <v>170.47</v>
          </cell>
          <cell r="K63">
            <v>131.88999999999999</v>
          </cell>
          <cell r="L63">
            <v>322.25</v>
          </cell>
        </row>
        <row r="64">
          <cell r="C64">
            <v>8765.7479999999996</v>
          </cell>
          <cell r="D64">
            <v>7745.9195</v>
          </cell>
          <cell r="E64">
            <v>5951.9961000000003</v>
          </cell>
          <cell r="F64">
            <v>9347.31</v>
          </cell>
          <cell r="G64">
            <v>31810.973599999998</v>
          </cell>
          <cell r="H64">
            <v>10392.06</v>
          </cell>
          <cell r="I64">
            <v>5407.08</v>
          </cell>
          <cell r="J64">
            <v>6140.6911</v>
          </cell>
          <cell r="K64">
            <v>8621.2019999999993</v>
          </cell>
          <cell r="L64">
            <v>30561.033099999997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6.19</v>
          </cell>
          <cell r="I68">
            <v>20.41</v>
          </cell>
          <cell r="J68">
            <v>78.37</v>
          </cell>
          <cell r="K68">
            <v>115.88</v>
          </cell>
          <cell r="L68">
            <v>220.85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45.31</v>
          </cell>
          <cell r="J69">
            <v>203.35</v>
          </cell>
          <cell r="K69">
            <v>0</v>
          </cell>
          <cell r="L69">
            <v>248.66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6.19</v>
          </cell>
          <cell r="I70">
            <v>65.72</v>
          </cell>
          <cell r="J70">
            <v>281.72000000000003</v>
          </cell>
          <cell r="K70">
            <v>115.88</v>
          </cell>
          <cell r="L70">
            <v>469.51</v>
          </cell>
        </row>
        <row r="71">
          <cell r="C71">
            <v>73542.171936808038</v>
          </cell>
          <cell r="D71">
            <v>97788.663352898642</v>
          </cell>
          <cell r="E71">
            <v>163227.37957827418</v>
          </cell>
          <cell r="F71">
            <v>466367.6003586817</v>
          </cell>
          <cell r="G71">
            <v>800925.81522666244</v>
          </cell>
          <cell r="H71">
            <v>74529.358970991947</v>
          </cell>
          <cell r="I71">
            <v>91353.557565122523</v>
          </cell>
          <cell r="J71">
            <v>168276.00202489342</v>
          </cell>
          <cell r="K71">
            <v>458613.87901600107</v>
          </cell>
          <cell r="L71">
            <v>792772.79757700895</v>
          </cell>
        </row>
      </sheetData>
      <sheetData sheetId="2">
        <row r="7">
          <cell r="B7" t="str">
            <v>Canara Bank</v>
          </cell>
          <cell r="C7">
            <v>10141.56</v>
          </cell>
          <cell r="D7">
            <v>10977.9</v>
          </cell>
          <cell r="E7">
            <v>11433.26</v>
          </cell>
          <cell r="F7">
            <v>38184.07</v>
          </cell>
          <cell r="G7">
            <v>70736.789999999994</v>
          </cell>
          <cell r="H7">
            <v>10473.75</v>
          </cell>
          <cell r="I7">
            <v>11113.12</v>
          </cell>
          <cell r="J7">
            <v>11645.89</v>
          </cell>
          <cell r="K7">
            <v>42349.5</v>
          </cell>
          <cell r="L7">
            <v>75582.259999999995</v>
          </cell>
        </row>
        <row r="8">
          <cell r="B8" t="str">
            <v>Corporation Bank</v>
          </cell>
          <cell r="C8">
            <v>3441.5164</v>
          </cell>
          <cell r="D8">
            <v>5696.9886999999999</v>
          </cell>
          <cell r="E8">
            <v>6302.3117000000002</v>
          </cell>
          <cell r="F8">
            <v>11077.25</v>
          </cell>
          <cell r="G8">
            <v>26518.066800000001</v>
          </cell>
          <cell r="H8">
            <v>2135.5964000000004</v>
          </cell>
          <cell r="I8">
            <v>3053.0086999999999</v>
          </cell>
          <cell r="J8">
            <v>3555.0717</v>
          </cell>
          <cell r="K8">
            <v>11062.22</v>
          </cell>
          <cell r="L8">
            <v>19805.896799999999</v>
          </cell>
        </row>
        <row r="9">
          <cell r="B9" t="str">
            <v>Syndicate Bank</v>
          </cell>
          <cell r="C9">
            <v>7381.6392000000005</v>
          </cell>
          <cell r="D9">
            <v>8172.1106000000009</v>
          </cell>
          <cell r="E9">
            <v>8387.7078000000001</v>
          </cell>
          <cell r="F9">
            <v>11383.1721</v>
          </cell>
          <cell r="G9">
            <v>35324.629699999998</v>
          </cell>
          <cell r="H9">
            <v>7671.9209999999994</v>
          </cell>
          <cell r="I9">
            <v>7751.4315999999999</v>
          </cell>
          <cell r="J9">
            <v>8123.4069999999992</v>
          </cell>
          <cell r="K9">
            <v>9893.6761999999999</v>
          </cell>
          <cell r="L9">
            <v>33440.435799999999</v>
          </cell>
        </row>
        <row r="10">
          <cell r="B10" t="str">
            <v>State Bank of India</v>
          </cell>
          <cell r="C10">
            <v>8575.840400000001</v>
          </cell>
          <cell r="D10">
            <v>16959.340899999999</v>
          </cell>
          <cell r="E10">
            <v>19299.052199999998</v>
          </cell>
          <cell r="F10">
            <v>64294.338200000006</v>
          </cell>
          <cell r="G10">
            <v>109128.5717</v>
          </cell>
          <cell r="H10">
            <v>8761.6857</v>
          </cell>
          <cell r="I10">
            <v>15916.8316</v>
          </cell>
          <cell r="J10">
            <v>18797.232899999999</v>
          </cell>
          <cell r="K10">
            <v>63423.101999999999</v>
          </cell>
          <cell r="L10">
            <v>106898.85219999999</v>
          </cell>
        </row>
        <row r="11">
          <cell r="B11" t="str">
            <v>Vijaya Bank</v>
          </cell>
          <cell r="C11">
            <v>4720.4335468340005</v>
          </cell>
          <cell r="D11">
            <v>3789.4924650590001</v>
          </cell>
          <cell r="E11">
            <v>4083.594169041</v>
          </cell>
          <cell r="F11">
            <v>15014.449565032</v>
          </cell>
          <cell r="G11">
            <v>27607.969745966002</v>
          </cell>
          <cell r="H11">
            <v>4908.4269068290005</v>
          </cell>
          <cell r="I11">
            <v>3909.6576523229996</v>
          </cell>
          <cell r="J11">
            <v>4299.716233178</v>
          </cell>
          <cell r="K11">
            <v>15109.598299989</v>
          </cell>
          <cell r="L11">
            <v>28227.399092319003</v>
          </cell>
        </row>
        <row r="12">
          <cell r="C12">
            <v>34260.989546834004</v>
          </cell>
          <cell r="D12">
            <v>45595.83266505901</v>
          </cell>
          <cell r="E12">
            <v>49505.925869040999</v>
          </cell>
          <cell r="F12">
            <v>139953.279865032</v>
          </cell>
          <cell r="G12">
            <v>269316.02794596605</v>
          </cell>
          <cell r="H12">
            <v>33951.380006829</v>
          </cell>
          <cell r="I12">
            <v>41744.049552323006</v>
          </cell>
          <cell r="J12">
            <v>46421.317833178007</v>
          </cell>
          <cell r="K12">
            <v>141838.09649998898</v>
          </cell>
          <cell r="L12">
            <v>263954.84389231901</v>
          </cell>
        </row>
        <row r="14">
          <cell r="B14" t="str">
            <v>Allahabad Bank</v>
          </cell>
          <cell r="C14">
            <v>12.48</v>
          </cell>
          <cell r="D14">
            <v>36.92</v>
          </cell>
          <cell r="E14">
            <v>292.45</v>
          </cell>
          <cell r="F14">
            <v>2548.7800000000002</v>
          </cell>
          <cell r="G14">
            <v>2890.63</v>
          </cell>
          <cell r="H14">
            <v>12.81</v>
          </cell>
          <cell r="I14">
            <v>39.64</v>
          </cell>
          <cell r="J14">
            <v>289.88</v>
          </cell>
          <cell r="K14">
            <v>1018.3</v>
          </cell>
          <cell r="L14">
            <v>1360.63</v>
          </cell>
        </row>
        <row r="15">
          <cell r="B15" t="str">
            <v>Andhrabank</v>
          </cell>
          <cell r="C15">
            <v>218.14</v>
          </cell>
          <cell r="D15">
            <v>361.84949999999998</v>
          </cell>
          <cell r="E15">
            <v>1286.7305000000001</v>
          </cell>
          <cell r="F15">
            <v>4927.8999999999996</v>
          </cell>
          <cell r="G15">
            <v>6794.62</v>
          </cell>
          <cell r="H15">
            <v>106.91</v>
          </cell>
          <cell r="I15">
            <v>403.43</v>
          </cell>
          <cell r="J15">
            <v>1270.19</v>
          </cell>
          <cell r="K15">
            <v>5115.72</v>
          </cell>
          <cell r="L15">
            <v>6896.25</v>
          </cell>
        </row>
        <row r="16">
          <cell r="B16" t="str">
            <v>Bank of Baroda</v>
          </cell>
          <cell r="C16">
            <v>223.68</v>
          </cell>
          <cell r="D16">
            <v>502.83</v>
          </cell>
          <cell r="E16">
            <v>1515.06</v>
          </cell>
          <cell r="F16">
            <v>7540.22</v>
          </cell>
          <cell r="G16">
            <v>9781.7900000000009</v>
          </cell>
          <cell r="H16">
            <v>234.41</v>
          </cell>
          <cell r="I16">
            <v>542.41999999999996</v>
          </cell>
          <cell r="J16">
            <v>1529.62</v>
          </cell>
          <cell r="K16">
            <v>9070.61</v>
          </cell>
          <cell r="L16">
            <v>11377.06</v>
          </cell>
        </row>
        <row r="17">
          <cell r="B17" t="str">
            <v>Bank of India</v>
          </cell>
          <cell r="C17">
            <v>558.01</v>
          </cell>
          <cell r="D17">
            <v>1217.48</v>
          </cell>
          <cell r="E17">
            <v>2368.9522000000002</v>
          </cell>
          <cell r="F17">
            <v>8943.4599999999991</v>
          </cell>
          <cell r="G17">
            <v>13087.9022</v>
          </cell>
          <cell r="H17">
            <v>578.5</v>
          </cell>
          <cell r="I17">
            <v>1104.8599999999999</v>
          </cell>
          <cell r="J17">
            <v>2430.1</v>
          </cell>
          <cell r="K17">
            <v>8933.06</v>
          </cell>
          <cell r="L17">
            <v>13046.52</v>
          </cell>
        </row>
        <row r="18">
          <cell r="B18" t="str">
            <v>Bank of Maharastra</v>
          </cell>
          <cell r="C18">
            <v>193.40990000000002</v>
          </cell>
          <cell r="D18">
            <v>172.02700000000002</v>
          </cell>
          <cell r="E18">
            <v>604.30809999999997</v>
          </cell>
          <cell r="F18">
            <v>2911.1201000000001</v>
          </cell>
          <cell r="G18">
            <v>3880.8651</v>
          </cell>
          <cell r="H18">
            <v>194.18830000000003</v>
          </cell>
          <cell r="I18">
            <v>209.78990000000002</v>
          </cell>
          <cell r="J18">
            <v>562.46230000000003</v>
          </cell>
          <cell r="K18">
            <v>2865.1350000000002</v>
          </cell>
          <cell r="L18">
            <v>3831.5755000000004</v>
          </cell>
        </row>
        <row r="19">
          <cell r="B19" t="str">
            <v>Central Bank of India</v>
          </cell>
          <cell r="C19">
            <v>206.33</v>
          </cell>
          <cell r="D19">
            <v>422.34</v>
          </cell>
          <cell r="E19">
            <v>744.22</v>
          </cell>
          <cell r="F19">
            <v>3720.88</v>
          </cell>
          <cell r="G19">
            <v>5093.7700000000004</v>
          </cell>
          <cell r="H19">
            <v>143.98910000000001</v>
          </cell>
          <cell r="I19">
            <v>394.95</v>
          </cell>
          <cell r="J19">
            <v>683.2</v>
          </cell>
          <cell r="K19">
            <v>3966.6986999999999</v>
          </cell>
          <cell r="L19">
            <v>5188.8378000000002</v>
          </cell>
        </row>
        <row r="20">
          <cell r="B20" t="str">
            <v>Dena Bank</v>
          </cell>
          <cell r="C20">
            <v>79.834400000000002</v>
          </cell>
          <cell r="D20">
            <v>18.920400000000001</v>
          </cell>
          <cell r="E20">
            <v>102.0372</v>
          </cell>
          <cell r="F20">
            <v>951.1</v>
          </cell>
          <cell r="G20">
            <v>1151.8920000000001</v>
          </cell>
          <cell r="H20">
            <v>76.094399999999993</v>
          </cell>
          <cell r="I20">
            <v>18.840399999999999</v>
          </cell>
          <cell r="J20">
            <v>96.7072</v>
          </cell>
          <cell r="K20">
            <v>710.1</v>
          </cell>
          <cell r="L20">
            <v>901.74199999999996</v>
          </cell>
        </row>
        <row r="21">
          <cell r="B21" t="str">
            <v xml:space="preserve">Indian Bank </v>
          </cell>
          <cell r="C21">
            <v>589.17419999999993</v>
          </cell>
          <cell r="D21">
            <v>425.53820000000002</v>
          </cell>
          <cell r="E21">
            <v>723.62350000000004</v>
          </cell>
          <cell r="F21">
            <v>5462.9817000000003</v>
          </cell>
          <cell r="G21">
            <v>7201.3176000000003</v>
          </cell>
          <cell r="H21">
            <v>251.40169999999998</v>
          </cell>
          <cell r="I21">
            <v>285.69929999999999</v>
          </cell>
          <cell r="J21">
            <v>572.58199999999999</v>
          </cell>
          <cell r="K21">
            <v>5645.1309999999994</v>
          </cell>
          <cell r="L21">
            <v>6754.8139999999994</v>
          </cell>
        </row>
        <row r="22">
          <cell r="B22" t="str">
            <v>Indian Overseas Bank</v>
          </cell>
          <cell r="C22">
            <v>677.67110000000002</v>
          </cell>
          <cell r="D22">
            <v>692.2589999999999</v>
          </cell>
          <cell r="E22">
            <v>1344.7657999999999</v>
          </cell>
          <cell r="F22">
            <v>3021.9415000000004</v>
          </cell>
          <cell r="G22">
            <v>5736.6373999999996</v>
          </cell>
          <cell r="H22">
            <v>703.86024127199994</v>
          </cell>
          <cell r="I22">
            <v>681.647283442</v>
          </cell>
          <cell r="J22">
            <v>921.08080926900004</v>
          </cell>
          <cell r="K22">
            <v>3088.3521551037802</v>
          </cell>
          <cell r="L22">
            <v>5394.94048908678</v>
          </cell>
        </row>
        <row r="23">
          <cell r="B23" t="str">
            <v>Oriental Bank of Commerce</v>
          </cell>
          <cell r="C23">
            <v>25.7</v>
          </cell>
          <cell r="D23">
            <v>106.87</v>
          </cell>
          <cell r="E23">
            <v>408.02</v>
          </cell>
          <cell r="F23">
            <v>2135.84</v>
          </cell>
          <cell r="G23">
            <v>2676.43</v>
          </cell>
          <cell r="H23">
            <v>26.01</v>
          </cell>
          <cell r="I23">
            <v>69.77</v>
          </cell>
          <cell r="J23">
            <v>451.88</v>
          </cell>
          <cell r="K23">
            <v>2037.71</v>
          </cell>
          <cell r="L23">
            <v>2585.37</v>
          </cell>
        </row>
        <row r="24">
          <cell r="B24" t="str">
            <v>Punjab National Bank</v>
          </cell>
          <cell r="C24">
            <v>208.5</v>
          </cell>
          <cell r="D24">
            <v>126.24</v>
          </cell>
          <cell r="E24">
            <v>709.57</v>
          </cell>
          <cell r="F24">
            <v>9118.1200000000008</v>
          </cell>
          <cell r="G24">
            <v>10162.43</v>
          </cell>
          <cell r="H24">
            <v>263.97000000000003</v>
          </cell>
          <cell r="I24">
            <v>287.36</v>
          </cell>
          <cell r="J24">
            <v>722.06</v>
          </cell>
          <cell r="K24">
            <v>7690.72</v>
          </cell>
          <cell r="L24">
            <v>8964.11</v>
          </cell>
        </row>
        <row r="25">
          <cell r="B25" t="str">
            <v>Punjab and Synd Bank</v>
          </cell>
          <cell r="C25">
            <v>0</v>
          </cell>
          <cell r="D25">
            <v>11</v>
          </cell>
          <cell r="E25">
            <v>133.72</v>
          </cell>
          <cell r="F25">
            <v>3353.84</v>
          </cell>
          <cell r="G25">
            <v>3498.56</v>
          </cell>
          <cell r="H25">
            <v>0</v>
          </cell>
          <cell r="I25">
            <v>12.86</v>
          </cell>
          <cell r="J25">
            <v>130.49</v>
          </cell>
          <cell r="K25">
            <v>2075.0100000000002</v>
          </cell>
          <cell r="L25">
            <v>2218.36</v>
          </cell>
        </row>
        <row r="26">
          <cell r="B26" t="str">
            <v>UCO Bank</v>
          </cell>
          <cell r="C26">
            <v>89.52</v>
          </cell>
          <cell r="D26">
            <v>167.4</v>
          </cell>
          <cell r="E26">
            <v>246.06</v>
          </cell>
          <cell r="F26">
            <v>2279.39</v>
          </cell>
          <cell r="G26">
            <v>2782.37</v>
          </cell>
          <cell r="H26">
            <v>92.04</v>
          </cell>
          <cell r="I26">
            <v>167.84</v>
          </cell>
          <cell r="J26">
            <v>318.26</v>
          </cell>
          <cell r="K26">
            <v>2203.7800000000002</v>
          </cell>
          <cell r="L26">
            <v>2781.92</v>
          </cell>
        </row>
        <row r="27">
          <cell r="B27" t="str">
            <v>Union Bank Of India</v>
          </cell>
          <cell r="C27">
            <v>641.00036245700005</v>
          </cell>
          <cell r="D27">
            <v>1815.309701655</v>
          </cell>
          <cell r="E27">
            <v>2828.762317664</v>
          </cell>
          <cell r="F27">
            <v>8768.735200000001</v>
          </cell>
          <cell r="G27">
            <v>14053.807581775998</v>
          </cell>
          <cell r="H27">
            <v>643.88561865000008</v>
          </cell>
          <cell r="I27">
            <v>1834.43623327</v>
          </cell>
          <cell r="J27">
            <v>2826.9519223400002</v>
          </cell>
          <cell r="K27">
            <v>11757.018899999999</v>
          </cell>
          <cell r="L27">
            <v>17062.292674259999</v>
          </cell>
        </row>
        <row r="28">
          <cell r="B28" t="str">
            <v>United Bank of India</v>
          </cell>
          <cell r="C28">
            <v>0</v>
          </cell>
          <cell r="D28">
            <v>7.27</v>
          </cell>
          <cell r="E28">
            <v>91.9</v>
          </cell>
          <cell r="F28">
            <v>1937.75</v>
          </cell>
          <cell r="G28">
            <v>2036.92</v>
          </cell>
          <cell r="H28">
            <v>0</v>
          </cell>
          <cell r="I28">
            <v>7.93</v>
          </cell>
          <cell r="J28">
            <v>92.28</v>
          </cell>
          <cell r="K28">
            <v>1496.45</v>
          </cell>
          <cell r="L28">
            <v>1596.66</v>
          </cell>
        </row>
        <row r="29">
          <cell r="B29" t="str">
            <v>IDBI Bank</v>
          </cell>
          <cell r="C29">
            <v>236.23210946999998</v>
          </cell>
          <cell r="D29">
            <v>1215.464378227</v>
          </cell>
          <cell r="E29">
            <v>3167.2077581899998</v>
          </cell>
          <cell r="F29">
            <v>6430.7921542146396</v>
          </cell>
          <cell r="G29">
            <v>11049.696400101639</v>
          </cell>
          <cell r="H29">
            <v>239.55667910299999</v>
          </cell>
          <cell r="I29">
            <v>1195.862461208</v>
          </cell>
          <cell r="J29">
            <v>3021.46540581199</v>
          </cell>
          <cell r="K29">
            <v>5963.4642612026501</v>
          </cell>
          <cell r="L29">
            <v>10420.348807325639</v>
          </cell>
        </row>
        <row r="30">
          <cell r="C30">
            <v>3959.6820719269995</v>
          </cell>
          <cell r="D30">
            <v>7299.7181798820011</v>
          </cell>
          <cell r="E30">
            <v>16567.387375853999</v>
          </cell>
          <cell r="F30">
            <v>74052.850654214635</v>
          </cell>
          <cell r="G30">
            <v>101879.63828187763</v>
          </cell>
          <cell r="H30">
            <v>3567.626039025</v>
          </cell>
          <cell r="I30">
            <v>7257.3355779200001</v>
          </cell>
          <cell r="J30">
            <v>15919.209637420987</v>
          </cell>
          <cell r="K30">
            <v>73637.260016306434</v>
          </cell>
          <cell r="L30">
            <v>100381.43127067242</v>
          </cell>
        </row>
        <row r="32">
          <cell r="B32" t="str">
            <v>Karnataka Bank Ltd</v>
          </cell>
          <cell r="C32">
            <v>1850.9635230229999</v>
          </cell>
          <cell r="D32">
            <v>4145.6671185209998</v>
          </cell>
          <cell r="E32">
            <v>6911.6387678740002</v>
          </cell>
          <cell r="F32">
            <v>7293.3875091269992</v>
          </cell>
          <cell r="G32">
            <v>20201.656918544999</v>
          </cell>
          <cell r="H32">
            <v>1894.2917090970002</v>
          </cell>
          <cell r="I32">
            <v>4164.8473785249998</v>
          </cell>
          <cell r="J32">
            <v>7163.078709845</v>
          </cell>
          <cell r="K32">
            <v>7238.095344202</v>
          </cell>
          <cell r="L32">
            <v>20460.313141669001</v>
          </cell>
        </row>
        <row r="33">
          <cell r="B33" t="str">
            <v>Kotak Mahendra Bank</v>
          </cell>
          <cell r="C33">
            <v>310.00632928172399</v>
          </cell>
          <cell r="D33">
            <v>135.95618112100001</v>
          </cell>
          <cell r="E33">
            <v>725.82290108958694</v>
          </cell>
          <cell r="F33">
            <v>12166.6922361057</v>
          </cell>
          <cell r="G33">
            <v>13338.477647598011</v>
          </cell>
          <cell r="H33">
            <v>246.75431426008998</v>
          </cell>
          <cell r="I33">
            <v>149.40394061924999</v>
          </cell>
          <cell r="J33">
            <v>752.95774571297011</v>
          </cell>
          <cell r="K33">
            <v>13463.199575932</v>
          </cell>
          <cell r="L33">
            <v>14612.31557652431</v>
          </cell>
        </row>
        <row r="34">
          <cell r="B34" t="str">
            <v>Cathelic Syrian Bank Ltd.</v>
          </cell>
          <cell r="C34">
            <v>37.35</v>
          </cell>
          <cell r="D34">
            <v>0</v>
          </cell>
          <cell r="E34">
            <v>495.94</v>
          </cell>
          <cell r="F34">
            <v>0</v>
          </cell>
          <cell r="G34">
            <v>533.29</v>
          </cell>
          <cell r="H34">
            <v>66.898700000000005</v>
          </cell>
          <cell r="I34">
            <v>0</v>
          </cell>
          <cell r="J34">
            <v>476.61</v>
          </cell>
          <cell r="K34">
            <v>0</v>
          </cell>
          <cell r="L34">
            <v>543.50869999999998</v>
          </cell>
        </row>
        <row r="35">
          <cell r="B35" t="str">
            <v>City Union Bank Ltd</v>
          </cell>
          <cell r="C35">
            <v>0</v>
          </cell>
          <cell r="D35">
            <v>123.874011638</v>
          </cell>
          <cell r="E35">
            <v>212.11623258</v>
          </cell>
          <cell r="F35">
            <v>1049.029915199</v>
          </cell>
          <cell r="G35">
            <v>1385.0201594170001</v>
          </cell>
          <cell r="H35">
            <v>0</v>
          </cell>
          <cell r="I35">
            <v>182.8991</v>
          </cell>
          <cell r="J35">
            <v>299.94499999999999</v>
          </cell>
          <cell r="K35">
            <v>889.34559999999999</v>
          </cell>
          <cell r="L35">
            <v>1372.1896999999999</v>
          </cell>
        </row>
        <row r="36">
          <cell r="B36" t="str">
            <v>Dhanalaxmi Bank Ltd.</v>
          </cell>
          <cell r="C36">
            <v>0</v>
          </cell>
          <cell r="D36">
            <v>2.83</v>
          </cell>
          <cell r="E36">
            <v>20.38</v>
          </cell>
          <cell r="F36">
            <v>432.38</v>
          </cell>
          <cell r="G36">
            <v>455.59</v>
          </cell>
          <cell r="H36">
            <v>0</v>
          </cell>
          <cell r="I36">
            <v>2.81</v>
          </cell>
          <cell r="J36">
            <v>20.86</v>
          </cell>
          <cell r="K36">
            <v>414.08</v>
          </cell>
          <cell r="L36">
            <v>437.75</v>
          </cell>
        </row>
        <row r="37">
          <cell r="B37" t="str">
            <v>Federal Bank Ltd.</v>
          </cell>
          <cell r="C37">
            <v>363.2475</v>
          </cell>
          <cell r="D37">
            <v>585.8777</v>
          </cell>
          <cell r="E37">
            <v>932.97880000000009</v>
          </cell>
          <cell r="F37">
            <v>5858.83</v>
          </cell>
          <cell r="G37">
            <v>7740.9340000000002</v>
          </cell>
          <cell r="H37">
            <v>374.50720000000001</v>
          </cell>
          <cell r="I37">
            <v>598.52379999999994</v>
          </cell>
          <cell r="J37">
            <v>935.69780000000003</v>
          </cell>
          <cell r="K37">
            <v>6142.2685000000001</v>
          </cell>
          <cell r="L37">
            <v>8050.9973</v>
          </cell>
        </row>
        <row r="38">
          <cell r="B38" t="str">
            <v>J and K Bank Ltd</v>
          </cell>
          <cell r="C38">
            <v>0</v>
          </cell>
          <cell r="D38">
            <v>0</v>
          </cell>
          <cell r="E38">
            <v>45.03</v>
          </cell>
          <cell r="F38">
            <v>2850.39</v>
          </cell>
          <cell r="G38">
            <v>2895.42</v>
          </cell>
          <cell r="H38">
            <v>0</v>
          </cell>
          <cell r="I38">
            <v>0</v>
          </cell>
          <cell r="J38">
            <v>58.73</v>
          </cell>
          <cell r="K38">
            <v>3122.67</v>
          </cell>
          <cell r="L38">
            <v>3181.4</v>
          </cell>
        </row>
        <row r="39">
          <cell r="B39" t="str">
            <v>Karur Vysya Bank Ltd.</v>
          </cell>
          <cell r="C39">
            <v>28.364099999999997</v>
          </cell>
          <cell r="D39">
            <v>209.5264</v>
          </cell>
          <cell r="E39">
            <v>510.33440000000002</v>
          </cell>
          <cell r="F39">
            <v>1906.5988</v>
          </cell>
          <cell r="G39">
            <v>2654.8236999999999</v>
          </cell>
          <cell r="H39">
            <v>28.364099999999997</v>
          </cell>
          <cell r="I39">
            <v>197.63040000000001</v>
          </cell>
          <cell r="J39">
            <v>495.70550000000003</v>
          </cell>
          <cell r="K39">
            <v>2078.89</v>
          </cell>
          <cell r="L39">
            <v>2800.59</v>
          </cell>
        </row>
        <row r="40">
          <cell r="B40" t="str">
            <v>Lakshmi Vilas Bank Ltd</v>
          </cell>
          <cell r="C40">
            <v>6.2191000000000001</v>
          </cell>
          <cell r="D40">
            <v>36.3994</v>
          </cell>
          <cell r="E40">
            <v>315.73259999999999</v>
          </cell>
          <cell r="F40">
            <v>3612.3735999999999</v>
          </cell>
          <cell r="G40">
            <v>3970.7246999999998</v>
          </cell>
          <cell r="H40">
            <v>6.4029999999999996</v>
          </cell>
          <cell r="I40">
            <v>27.311300000000003</v>
          </cell>
          <cell r="J40">
            <v>289.22450000000003</v>
          </cell>
          <cell r="K40">
            <v>3114.9647999999997</v>
          </cell>
          <cell r="L40">
            <v>3437.9035999999996</v>
          </cell>
        </row>
        <row r="41">
          <cell r="B41" t="str">
            <v xml:space="preserve">Ratnakar Bank Ltd </v>
          </cell>
          <cell r="C41">
            <v>31.1312035628</v>
          </cell>
          <cell r="D41">
            <v>331.78986709699899</v>
          </cell>
          <cell r="E41">
            <v>315.13224431219999</v>
          </cell>
          <cell r="F41">
            <v>2152.1990101770098</v>
          </cell>
          <cell r="G41">
            <v>2830.2523251490084</v>
          </cell>
          <cell r="H41">
            <v>32.239800000000002</v>
          </cell>
          <cell r="I41">
            <v>329.25160000000005</v>
          </cell>
          <cell r="J41">
            <v>319.00509999999997</v>
          </cell>
          <cell r="K41">
            <v>2376.0081</v>
          </cell>
          <cell r="L41">
            <v>3056.5046000000002</v>
          </cell>
        </row>
        <row r="42">
          <cell r="B42" t="str">
            <v>South Indian Bank Ltd</v>
          </cell>
          <cell r="C42">
            <v>27.55</v>
          </cell>
          <cell r="D42">
            <v>92.53</v>
          </cell>
          <cell r="E42">
            <v>711.95</v>
          </cell>
          <cell r="F42">
            <v>2493.42</v>
          </cell>
          <cell r="G42">
            <v>3325.45</v>
          </cell>
          <cell r="H42">
            <v>28.5</v>
          </cell>
          <cell r="I42">
            <v>94.89</v>
          </cell>
          <cell r="J42">
            <v>708.74</v>
          </cell>
          <cell r="K42">
            <v>2478.0700000000002</v>
          </cell>
          <cell r="L42">
            <v>3310.2</v>
          </cell>
        </row>
        <row r="43">
          <cell r="B43" t="str">
            <v>Tamil Nadu Merchantile Bank Ltd.</v>
          </cell>
          <cell r="C43">
            <v>0</v>
          </cell>
          <cell r="D43">
            <v>139.9914</v>
          </cell>
          <cell r="E43">
            <v>109.3801</v>
          </cell>
          <cell r="F43">
            <v>566.35419999999999</v>
          </cell>
          <cell r="G43">
            <v>815.72570000000007</v>
          </cell>
          <cell r="H43">
            <v>0</v>
          </cell>
          <cell r="I43">
            <v>152.3192</v>
          </cell>
          <cell r="J43">
            <v>108.10709999999999</v>
          </cell>
          <cell r="K43">
            <v>262.14099999999996</v>
          </cell>
          <cell r="L43">
            <v>522.56729999999993</v>
          </cell>
        </row>
        <row r="44">
          <cell r="B44" t="str">
            <v>IndusInd Bank</v>
          </cell>
          <cell r="C44">
            <v>3.6659798590000001</v>
          </cell>
          <cell r="D44">
            <v>159.28568017000001</v>
          </cell>
          <cell r="E44">
            <v>1276.98510173</v>
          </cell>
          <cell r="F44">
            <v>4877.2625025377401</v>
          </cell>
          <cell r="G44">
            <v>6317.1992642967407</v>
          </cell>
          <cell r="H44">
            <v>3.6658355820000001</v>
          </cell>
          <cell r="I44">
            <v>152.68910998300001</v>
          </cell>
          <cell r="J44">
            <v>1355.1241110799999</v>
          </cell>
          <cell r="K44">
            <v>5029.2903164929303</v>
          </cell>
          <cell r="L44">
            <v>6540.7693731379295</v>
          </cell>
        </row>
        <row r="45">
          <cell r="B45" t="str">
            <v>HDFC Bank Ltd</v>
          </cell>
          <cell r="C45">
            <v>408.34510497099996</v>
          </cell>
          <cell r="D45">
            <v>3189.0871129110001</v>
          </cell>
          <cell r="E45">
            <v>5783.1648372939499</v>
          </cell>
          <cell r="F45">
            <v>33622.204146541502</v>
          </cell>
          <cell r="G45">
            <v>43002.801201717455</v>
          </cell>
          <cell r="H45">
            <v>404.66451446299999</v>
          </cell>
          <cell r="I45">
            <v>2999.6502059449999</v>
          </cell>
          <cell r="J45">
            <v>5952.3110386449998</v>
          </cell>
          <cell r="K45">
            <v>35333.048890170903</v>
          </cell>
          <cell r="L45">
            <v>44689.674649223896</v>
          </cell>
        </row>
        <row r="46">
          <cell r="B46" t="str">
            <v xml:space="preserve">Axis Bank Ltd </v>
          </cell>
          <cell r="C46">
            <v>95.632185343000003</v>
          </cell>
          <cell r="D46">
            <v>1039.291705568</v>
          </cell>
          <cell r="E46">
            <v>4646.7536220689999</v>
          </cell>
          <cell r="F46">
            <v>24012.947405146002</v>
          </cell>
          <cell r="G46">
            <v>29794.624918126003</v>
          </cell>
          <cell r="H46">
            <v>93.551147772000007</v>
          </cell>
          <cell r="I46">
            <v>1005.1751530670001</v>
          </cell>
          <cell r="J46">
            <v>5423.9885247389993</v>
          </cell>
          <cell r="K46">
            <v>24880.5</v>
          </cell>
          <cell r="L46">
            <v>31403.214825577998</v>
          </cell>
        </row>
        <row r="47">
          <cell r="B47" t="str">
            <v>ICICI Bank Ltd</v>
          </cell>
          <cell r="C47">
            <v>994.54520322841506</v>
          </cell>
          <cell r="D47">
            <v>1181.4999163955999</v>
          </cell>
          <cell r="E47">
            <v>3621.99944348599</v>
          </cell>
          <cell r="F47">
            <v>24287.818814155999</v>
          </cell>
          <cell r="G47">
            <v>30085.863377266003</v>
          </cell>
          <cell r="H47">
            <v>956.77008059970797</v>
          </cell>
          <cell r="I47">
            <v>1180.99754932374</v>
          </cell>
          <cell r="J47">
            <v>3388.8636279925499</v>
          </cell>
          <cell r="K47">
            <v>25484.840139606</v>
          </cell>
          <cell r="L47">
            <v>31011.471397522</v>
          </cell>
        </row>
        <row r="48">
          <cell r="B48" t="str">
            <v>YES BANK Ltd.</v>
          </cell>
          <cell r="C48">
            <v>250.09</v>
          </cell>
          <cell r="D48">
            <v>389.9</v>
          </cell>
          <cell r="E48">
            <v>456.17180000000002</v>
          </cell>
          <cell r="F48">
            <v>11228.94</v>
          </cell>
          <cell r="G48">
            <v>12325.101799999999</v>
          </cell>
          <cell r="H48">
            <v>75.55</v>
          </cell>
          <cell r="I48">
            <v>405.11</v>
          </cell>
          <cell r="J48">
            <v>562.29999999999995</v>
          </cell>
          <cell r="K48">
            <v>11516.68</v>
          </cell>
          <cell r="L48">
            <v>12559.64</v>
          </cell>
        </row>
        <row r="49">
          <cell r="B49" t="str">
            <v>Bandhan Bank</v>
          </cell>
          <cell r="I49">
            <v>2.8149000000000002</v>
          </cell>
          <cell r="J49">
            <v>42.8155</v>
          </cell>
          <cell r="K49">
            <v>114.6883</v>
          </cell>
          <cell r="L49">
            <v>160.31869999999998</v>
          </cell>
        </row>
        <row r="50">
          <cell r="C50">
            <v>4407.1102292689393</v>
          </cell>
          <cell r="D50">
            <v>11763.506493421599</v>
          </cell>
          <cell r="E50">
            <v>27091.510850434726</v>
          </cell>
          <cell r="F50">
            <v>138410.82813898995</v>
          </cell>
          <cell r="G50">
            <v>181672.95571211525</v>
          </cell>
          <cell r="H50">
            <v>4212.1604017737982</v>
          </cell>
          <cell r="I50">
            <v>11646.323637462992</v>
          </cell>
          <cell r="J50">
            <v>28354.064258014521</v>
          </cell>
          <cell r="K50">
            <v>143938.78056640385</v>
          </cell>
          <cell r="L50">
            <v>188151.32886365519</v>
          </cell>
        </row>
        <row r="52">
          <cell r="B52" t="str">
            <v xml:space="preserve">Kavery Grameena Bank </v>
          </cell>
          <cell r="C52">
            <v>4189.83</v>
          </cell>
          <cell r="D52">
            <v>1056.9100000000001</v>
          </cell>
          <cell r="E52">
            <v>439.64</v>
          </cell>
          <cell r="F52">
            <v>413.87</v>
          </cell>
          <cell r="G52">
            <v>6100.25</v>
          </cell>
          <cell r="H52">
            <v>4271.03</v>
          </cell>
          <cell r="I52">
            <v>1065.3699999999999</v>
          </cell>
          <cell r="J52">
            <v>438.25</v>
          </cell>
          <cell r="K52">
            <v>403.01</v>
          </cell>
          <cell r="L52">
            <v>6177.66</v>
          </cell>
        </row>
        <row r="53">
          <cell r="B53" t="str">
            <v>Pragathi Krishna  Grameena Bank</v>
          </cell>
          <cell r="C53">
            <v>8359.06</v>
          </cell>
          <cell r="D53">
            <v>3247.89</v>
          </cell>
          <cell r="E53">
            <v>2455.06</v>
          </cell>
          <cell r="F53">
            <v>0</v>
          </cell>
          <cell r="G53">
            <v>14062.01</v>
          </cell>
          <cell r="H53">
            <v>8533.9</v>
          </cell>
          <cell r="I53">
            <v>3221.93</v>
          </cell>
          <cell r="J53">
            <v>2548.7800000000002</v>
          </cell>
          <cell r="K53">
            <v>0</v>
          </cell>
          <cell r="L53">
            <v>14304.61</v>
          </cell>
        </row>
        <row r="54">
          <cell r="B54" t="str">
            <v>Karnataka Vikas Grameena Bank</v>
          </cell>
          <cell r="C54">
            <v>6589.12</v>
          </cell>
          <cell r="D54">
            <v>2759.54</v>
          </cell>
          <cell r="E54">
            <v>1138.8861999999999</v>
          </cell>
          <cell r="F54">
            <v>0</v>
          </cell>
          <cell r="G54">
            <v>10487.546200000001</v>
          </cell>
          <cell r="H54">
            <v>7835.5543261000003</v>
          </cell>
          <cell r="I54">
            <v>1568.7020959000001</v>
          </cell>
          <cell r="J54">
            <v>1186.0860857</v>
          </cell>
          <cell r="K54">
            <v>0</v>
          </cell>
          <cell r="L54">
            <v>10590.342507700001</v>
          </cell>
        </row>
        <row r="55">
          <cell r="C55">
            <v>19138.009999999998</v>
          </cell>
          <cell r="D55">
            <v>7064.34</v>
          </cell>
          <cell r="E55">
            <v>4033.5861999999997</v>
          </cell>
          <cell r="F55">
            <v>413.87</v>
          </cell>
          <cell r="G55">
            <v>30649.806200000003</v>
          </cell>
          <cell r="H55">
            <v>20640.484326099999</v>
          </cell>
          <cell r="I55">
            <v>5856.0020958999994</v>
          </cell>
          <cell r="J55">
            <v>4173.1160856999995</v>
          </cell>
          <cell r="K55">
            <v>403.01</v>
          </cell>
          <cell r="L55">
            <v>31072.612507700003</v>
          </cell>
        </row>
        <row r="56">
          <cell r="C56">
            <v>42627.781848029939</v>
          </cell>
          <cell r="D56">
            <v>64659.057338362603</v>
          </cell>
          <cell r="E56">
            <v>93164.824095329735</v>
          </cell>
          <cell r="F56">
            <v>352416.95865823654</v>
          </cell>
          <cell r="G56">
            <v>552868.62193995889</v>
          </cell>
          <cell r="H56">
            <v>41731.166447627802</v>
          </cell>
          <cell r="I56">
            <v>60647.708767705997</v>
          </cell>
          <cell r="J56">
            <v>90694.591728613523</v>
          </cell>
          <cell r="K56">
            <v>359414.13708269934</v>
          </cell>
          <cell r="L56">
            <v>552487.60402664659</v>
          </cell>
        </row>
        <row r="57">
          <cell r="C57">
            <v>61765.791848029941</v>
          </cell>
          <cell r="D57">
            <v>71723.3973383626</v>
          </cell>
          <cell r="E57">
            <v>97198.410295329726</v>
          </cell>
          <cell r="F57">
            <v>352830.82865823654</v>
          </cell>
          <cell r="G57">
            <v>583518.42813995888</v>
          </cell>
          <cell r="H57">
            <v>62371.650773727801</v>
          </cell>
          <cell r="I57">
            <v>66503.710863606</v>
          </cell>
          <cell r="J57">
            <v>94867.70781431353</v>
          </cell>
          <cell r="K57">
            <v>359817.14708269929</v>
          </cell>
          <cell r="L57">
            <v>583560.21653434669</v>
          </cell>
        </row>
        <row r="59">
          <cell r="B59" t="str">
            <v>KSCARD Bk.Ltd</v>
          </cell>
          <cell r="C59">
            <v>1884.9785999999999</v>
          </cell>
          <cell r="D59">
            <v>0</v>
          </cell>
          <cell r="E59">
            <v>0</v>
          </cell>
          <cell r="F59">
            <v>0</v>
          </cell>
          <cell r="G59">
            <v>1884.9785999999999</v>
          </cell>
          <cell r="H59">
            <v>1757.1710471000001</v>
          </cell>
          <cell r="I59">
            <v>0</v>
          </cell>
          <cell r="J59">
            <v>0</v>
          </cell>
          <cell r="K59">
            <v>0</v>
          </cell>
          <cell r="L59">
            <v>1757.1710471000001</v>
          </cell>
        </row>
        <row r="60">
          <cell r="B60" t="str">
            <v xml:space="preserve">K.S.Coop Apex Bank ltd </v>
          </cell>
          <cell r="C60">
            <v>9235.2759999999998</v>
          </cell>
          <cell r="D60">
            <v>8143.8665000000001</v>
          </cell>
          <cell r="E60">
            <v>5817.0474999999997</v>
          </cell>
          <cell r="F60">
            <v>5249.3746999999994</v>
          </cell>
          <cell r="G60">
            <v>28445.564699999999</v>
          </cell>
          <cell r="H60">
            <v>10754.15</v>
          </cell>
          <cell r="I60">
            <v>5611.59</v>
          </cell>
          <cell r="J60">
            <v>11.85</v>
          </cell>
          <cell r="K60">
            <v>9278.0545999999995</v>
          </cell>
          <cell r="L60">
            <v>25655.6446</v>
          </cell>
        </row>
        <row r="61">
          <cell r="B61" t="str">
            <v>Indl.Co.Op.Bank ltd.</v>
          </cell>
          <cell r="C61">
            <v>0</v>
          </cell>
          <cell r="D61">
            <v>3.92</v>
          </cell>
          <cell r="E61">
            <v>75.22</v>
          </cell>
          <cell r="F61">
            <v>91.44</v>
          </cell>
          <cell r="G61">
            <v>170.58</v>
          </cell>
          <cell r="H61">
            <v>0</v>
          </cell>
          <cell r="I61">
            <v>3.92</v>
          </cell>
          <cell r="J61">
            <v>75.22</v>
          </cell>
          <cell r="K61">
            <v>91.44</v>
          </cell>
          <cell r="L61">
            <v>170.58</v>
          </cell>
        </row>
        <row r="62">
          <cell r="B62" t="str">
            <v>Total (E)</v>
          </cell>
          <cell r="C62">
            <v>11120.2546</v>
          </cell>
          <cell r="D62">
            <v>8147.7865000000002</v>
          </cell>
          <cell r="E62">
            <v>5892.2674999999999</v>
          </cell>
          <cell r="F62">
            <v>5340.8146999999999</v>
          </cell>
          <cell r="G62">
            <v>30501.123299999999</v>
          </cell>
          <cell r="H62">
            <v>12511.3210471</v>
          </cell>
          <cell r="I62">
            <v>5615.51</v>
          </cell>
          <cell r="J62">
            <v>87.07</v>
          </cell>
          <cell r="K62">
            <v>9369.4946</v>
          </cell>
          <cell r="L62">
            <v>27583.395647100002</v>
          </cell>
        </row>
        <row r="63">
          <cell r="B63" t="str">
            <v>KSFC</v>
          </cell>
          <cell r="C63">
            <v>0</v>
          </cell>
          <cell r="D63">
            <v>0</v>
          </cell>
          <cell r="E63">
            <v>1578.3527999999999</v>
          </cell>
          <cell r="F63">
            <v>245.50799999999998</v>
          </cell>
          <cell r="G63">
            <v>1823.8607999999999</v>
          </cell>
          <cell r="H63">
            <v>0</v>
          </cell>
          <cell r="I63">
            <v>0</v>
          </cell>
          <cell r="J63">
            <v>1846.2635</v>
          </cell>
          <cell r="K63">
            <v>0</v>
          </cell>
          <cell r="L63">
            <v>1846.2635</v>
          </cell>
        </row>
        <row r="64">
          <cell r="C64">
            <v>0</v>
          </cell>
          <cell r="D64">
            <v>0</v>
          </cell>
          <cell r="E64">
            <v>1578.3527999999999</v>
          </cell>
          <cell r="F64">
            <v>245.50799999999998</v>
          </cell>
          <cell r="G64">
            <v>1823.8607999999999</v>
          </cell>
          <cell r="H64">
            <v>0</v>
          </cell>
          <cell r="I64">
            <v>0</v>
          </cell>
          <cell r="J64">
            <v>1846.2635</v>
          </cell>
          <cell r="K64">
            <v>0</v>
          </cell>
          <cell r="L64">
            <v>1846.2635</v>
          </cell>
        </row>
        <row r="66">
          <cell r="B66" t="str">
            <v>Equitas Small Finance Bank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4.49</v>
          </cell>
          <cell r="I66">
            <v>86.93</v>
          </cell>
          <cell r="J66">
            <v>325.42</v>
          </cell>
          <cell r="K66">
            <v>317.54000000000002</v>
          </cell>
          <cell r="L66">
            <v>734.38</v>
          </cell>
        </row>
        <row r="67">
          <cell r="B67" t="str">
            <v>Ujjivan Small Finnance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337.14</v>
          </cell>
          <cell r="J67">
            <v>315.77</v>
          </cell>
          <cell r="K67">
            <v>0</v>
          </cell>
          <cell r="L67">
            <v>652.91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4.49</v>
          </cell>
          <cell r="I68">
            <v>424.07</v>
          </cell>
          <cell r="J68">
            <v>641.19000000000005</v>
          </cell>
          <cell r="K68">
            <v>317.54000000000002</v>
          </cell>
          <cell r="L68">
            <v>1387.29</v>
          </cell>
        </row>
        <row r="69">
          <cell r="C69">
            <v>72886.046448029942</v>
          </cell>
          <cell r="D69">
            <v>79871.183838362616</v>
          </cell>
          <cell r="E69">
            <v>104669.03059532972</v>
          </cell>
          <cell r="F69">
            <v>358417.1513582365</v>
          </cell>
          <cell r="G69">
            <v>615843.41223995876</v>
          </cell>
          <cell r="H69">
            <v>74887.461820827797</v>
          </cell>
          <cell r="I69">
            <v>72543.290863606002</v>
          </cell>
          <cell r="J69">
            <v>97442.231314313525</v>
          </cell>
          <cell r="K69">
            <v>369504.1816826993</v>
          </cell>
          <cell r="L69">
            <v>614377.16568144667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 for District Mapping"/>
      <sheetName val="dist-wise-full-summary-PRINT"/>
      <sheetName val="DFS-SHEEET1"/>
      <sheetName val="bkwise-summary-PRINT"/>
      <sheetName val="Bank Sub-Codes"/>
      <sheetName val="summary"/>
      <sheetName val="summary-tallie-decimals"/>
    </sheetNames>
    <sheetDataSet>
      <sheetData sheetId="0">
        <row r="37">
          <cell r="M37">
            <v>2669</v>
          </cell>
          <cell r="N37">
            <v>345</v>
          </cell>
          <cell r="O37">
            <v>0</v>
          </cell>
          <cell r="P37">
            <v>12985</v>
          </cell>
          <cell r="Q37">
            <v>907</v>
          </cell>
          <cell r="R37">
            <v>0</v>
          </cell>
          <cell r="S37">
            <v>16906</v>
          </cell>
          <cell r="AA37">
            <v>3054</v>
          </cell>
          <cell r="AB37">
            <v>418</v>
          </cell>
          <cell r="AC37">
            <v>0</v>
          </cell>
          <cell r="AD37">
            <v>26103</v>
          </cell>
          <cell r="AE37">
            <v>1431</v>
          </cell>
          <cell r="AF37">
            <v>0</v>
          </cell>
          <cell r="AG37">
            <v>31006</v>
          </cell>
          <cell r="AO37">
            <v>90</v>
          </cell>
          <cell r="AP37">
            <v>0</v>
          </cell>
          <cell r="AQ37">
            <v>0</v>
          </cell>
          <cell r="AR37">
            <v>2127</v>
          </cell>
          <cell r="AS37">
            <v>15</v>
          </cell>
          <cell r="AT37">
            <v>0</v>
          </cell>
          <cell r="AU37">
            <v>2232</v>
          </cell>
        </row>
        <row r="68">
          <cell r="M68">
            <v>1677</v>
          </cell>
          <cell r="N68">
            <v>871</v>
          </cell>
          <cell r="O68">
            <v>0</v>
          </cell>
          <cell r="P68">
            <v>10781</v>
          </cell>
          <cell r="Q68">
            <v>7492</v>
          </cell>
          <cell r="R68">
            <v>0</v>
          </cell>
          <cell r="S68">
            <v>20821</v>
          </cell>
          <cell r="AA68">
            <v>10804</v>
          </cell>
          <cell r="AB68">
            <v>4482</v>
          </cell>
          <cell r="AC68">
            <v>0</v>
          </cell>
          <cell r="AD68">
            <v>84959</v>
          </cell>
          <cell r="AE68">
            <v>40062</v>
          </cell>
          <cell r="AF68">
            <v>0</v>
          </cell>
          <cell r="AG68">
            <v>140307</v>
          </cell>
          <cell r="AO68">
            <v>1758</v>
          </cell>
          <cell r="AP68">
            <v>762</v>
          </cell>
          <cell r="AQ68">
            <v>1</v>
          </cell>
          <cell r="AR68">
            <v>8946</v>
          </cell>
          <cell r="AS68">
            <v>4343</v>
          </cell>
          <cell r="AT68">
            <v>3</v>
          </cell>
          <cell r="AU68">
            <v>15813</v>
          </cell>
        </row>
        <row r="99">
          <cell r="M99">
            <v>1234</v>
          </cell>
          <cell r="N99">
            <v>847</v>
          </cell>
          <cell r="O99">
            <v>0</v>
          </cell>
          <cell r="P99">
            <v>11954</v>
          </cell>
          <cell r="Q99">
            <v>7865</v>
          </cell>
          <cell r="R99">
            <v>0</v>
          </cell>
          <cell r="S99">
            <v>21900</v>
          </cell>
          <cell r="AA99">
            <v>6454</v>
          </cell>
          <cell r="AB99">
            <v>4291</v>
          </cell>
          <cell r="AC99">
            <v>0</v>
          </cell>
          <cell r="AD99">
            <v>33897</v>
          </cell>
          <cell r="AE99">
            <v>22196</v>
          </cell>
          <cell r="AF99">
            <v>0</v>
          </cell>
          <cell r="AG99">
            <v>66838</v>
          </cell>
          <cell r="AO99">
            <v>586</v>
          </cell>
          <cell r="AP99">
            <v>254</v>
          </cell>
          <cell r="AQ99">
            <v>0</v>
          </cell>
          <cell r="AR99">
            <v>4304</v>
          </cell>
          <cell r="AS99">
            <v>2010</v>
          </cell>
          <cell r="AT99">
            <v>0</v>
          </cell>
          <cell r="AU99">
            <v>7154</v>
          </cell>
        </row>
        <row r="130">
          <cell r="M130">
            <v>5073</v>
          </cell>
          <cell r="N130">
            <v>3596</v>
          </cell>
          <cell r="O130">
            <v>536</v>
          </cell>
          <cell r="P130">
            <v>15391</v>
          </cell>
          <cell r="Q130">
            <v>11372</v>
          </cell>
          <cell r="R130">
            <v>2291</v>
          </cell>
          <cell r="S130">
            <v>38259</v>
          </cell>
          <cell r="AA130">
            <v>7192</v>
          </cell>
          <cell r="AB130">
            <v>5243</v>
          </cell>
          <cell r="AC130">
            <v>658</v>
          </cell>
          <cell r="AD130">
            <v>22217</v>
          </cell>
          <cell r="AE130">
            <v>15812</v>
          </cell>
          <cell r="AF130">
            <v>3255</v>
          </cell>
          <cell r="AG130">
            <v>54377</v>
          </cell>
          <cell r="AO130">
            <v>2020</v>
          </cell>
          <cell r="AP130">
            <v>821</v>
          </cell>
          <cell r="AQ130">
            <v>0</v>
          </cell>
          <cell r="AR130">
            <v>5189</v>
          </cell>
          <cell r="AS130">
            <v>2486</v>
          </cell>
          <cell r="AT130">
            <v>0</v>
          </cell>
          <cell r="AU130">
            <v>10516</v>
          </cell>
        </row>
        <row r="161">
          <cell r="M161">
            <v>1620</v>
          </cell>
          <cell r="N161">
            <v>418</v>
          </cell>
          <cell r="O161">
            <v>0</v>
          </cell>
          <cell r="P161">
            <v>9616</v>
          </cell>
          <cell r="Q161">
            <v>2019</v>
          </cell>
          <cell r="R161">
            <v>0</v>
          </cell>
          <cell r="S161">
            <v>13673</v>
          </cell>
          <cell r="AA161">
            <v>3134</v>
          </cell>
          <cell r="AB161">
            <v>986</v>
          </cell>
          <cell r="AC161">
            <v>0</v>
          </cell>
          <cell r="AD161">
            <v>14794</v>
          </cell>
          <cell r="AE161">
            <v>2847</v>
          </cell>
          <cell r="AF161">
            <v>0</v>
          </cell>
          <cell r="AG161">
            <v>21761</v>
          </cell>
          <cell r="AO161">
            <v>155</v>
          </cell>
          <cell r="AP161">
            <v>13</v>
          </cell>
          <cell r="AQ161">
            <v>0</v>
          </cell>
          <cell r="AR161">
            <v>773</v>
          </cell>
          <cell r="AS161">
            <v>60</v>
          </cell>
          <cell r="AT161">
            <v>0</v>
          </cell>
          <cell r="AU161">
            <v>1001</v>
          </cell>
        </row>
        <row r="192">
          <cell r="M192">
            <v>151541</v>
          </cell>
          <cell r="N192">
            <v>126678</v>
          </cell>
          <cell r="O192">
            <v>0</v>
          </cell>
          <cell r="P192">
            <v>95179</v>
          </cell>
          <cell r="Q192">
            <v>84375</v>
          </cell>
          <cell r="R192">
            <v>0</v>
          </cell>
          <cell r="S192">
            <v>457773</v>
          </cell>
          <cell r="AA192">
            <v>269225</v>
          </cell>
          <cell r="AB192">
            <v>220489</v>
          </cell>
          <cell r="AC192">
            <v>0</v>
          </cell>
          <cell r="AD192">
            <v>313548</v>
          </cell>
          <cell r="AE192">
            <v>277012</v>
          </cell>
          <cell r="AF192">
            <v>0</v>
          </cell>
          <cell r="AG192">
            <v>1080274</v>
          </cell>
          <cell r="AO192">
            <v>45152</v>
          </cell>
          <cell r="AP192">
            <v>37516</v>
          </cell>
          <cell r="AQ192">
            <v>0</v>
          </cell>
          <cell r="AR192">
            <v>20693</v>
          </cell>
          <cell r="AS192">
            <v>21123</v>
          </cell>
          <cell r="AT192">
            <v>0</v>
          </cell>
          <cell r="AU192">
            <v>124484</v>
          </cell>
        </row>
        <row r="223">
          <cell r="M223">
            <v>4583</v>
          </cell>
          <cell r="N223">
            <v>2827</v>
          </cell>
          <cell r="O223">
            <v>0</v>
          </cell>
          <cell r="P223">
            <v>11088</v>
          </cell>
          <cell r="Q223">
            <v>6788</v>
          </cell>
          <cell r="R223">
            <v>0</v>
          </cell>
          <cell r="S223">
            <v>25286</v>
          </cell>
          <cell r="AA223">
            <v>6942</v>
          </cell>
          <cell r="AB223">
            <v>9073</v>
          </cell>
          <cell r="AC223">
            <v>0</v>
          </cell>
          <cell r="AD223">
            <v>22243</v>
          </cell>
          <cell r="AE223">
            <v>7659</v>
          </cell>
          <cell r="AF223">
            <v>0</v>
          </cell>
          <cell r="AG223">
            <v>45917</v>
          </cell>
          <cell r="AO223">
            <v>1377</v>
          </cell>
          <cell r="AP223">
            <v>827</v>
          </cell>
          <cell r="AQ223">
            <v>0</v>
          </cell>
          <cell r="AR223">
            <v>2655</v>
          </cell>
          <cell r="AS223">
            <v>794</v>
          </cell>
          <cell r="AT223">
            <v>0</v>
          </cell>
          <cell r="AU223">
            <v>5653</v>
          </cell>
        </row>
        <row r="254">
          <cell r="M254">
            <v>70057</v>
          </cell>
          <cell r="N254">
            <v>25416</v>
          </cell>
          <cell r="O254">
            <v>0</v>
          </cell>
          <cell r="P254">
            <v>74444</v>
          </cell>
          <cell r="Q254">
            <v>52466</v>
          </cell>
          <cell r="R254">
            <v>0</v>
          </cell>
          <cell r="S254">
            <v>222383</v>
          </cell>
          <cell r="AA254">
            <v>62182</v>
          </cell>
          <cell r="AB254">
            <v>49834</v>
          </cell>
          <cell r="AC254">
            <v>0</v>
          </cell>
          <cell r="AD254">
            <v>135105</v>
          </cell>
          <cell r="AE254">
            <v>92814</v>
          </cell>
          <cell r="AF254">
            <v>0</v>
          </cell>
          <cell r="AG254">
            <v>339935</v>
          </cell>
          <cell r="AO254">
            <v>2650</v>
          </cell>
          <cell r="AP254">
            <v>1273</v>
          </cell>
          <cell r="AQ254">
            <v>0</v>
          </cell>
          <cell r="AR254">
            <v>8442</v>
          </cell>
          <cell r="AS254">
            <v>16841</v>
          </cell>
          <cell r="AT254">
            <v>3</v>
          </cell>
          <cell r="AU254">
            <v>29209</v>
          </cell>
        </row>
        <row r="285">
          <cell r="M285">
            <v>1556</v>
          </cell>
          <cell r="N285">
            <v>1023</v>
          </cell>
          <cell r="O285">
            <v>0</v>
          </cell>
          <cell r="P285">
            <v>3992</v>
          </cell>
          <cell r="Q285">
            <v>3217</v>
          </cell>
          <cell r="R285">
            <v>0</v>
          </cell>
          <cell r="S285">
            <v>9788</v>
          </cell>
          <cell r="AA285">
            <v>11043</v>
          </cell>
          <cell r="AB285">
            <v>7558</v>
          </cell>
          <cell r="AC285">
            <v>0</v>
          </cell>
          <cell r="AD285">
            <v>18301</v>
          </cell>
          <cell r="AE285">
            <v>14650</v>
          </cell>
          <cell r="AF285">
            <v>0</v>
          </cell>
          <cell r="AG285">
            <v>51552</v>
          </cell>
          <cell r="AO285">
            <v>334</v>
          </cell>
          <cell r="AP285">
            <v>147</v>
          </cell>
          <cell r="AQ285">
            <v>0</v>
          </cell>
          <cell r="AR285">
            <v>340</v>
          </cell>
          <cell r="AS285">
            <v>165</v>
          </cell>
          <cell r="AT285">
            <v>0</v>
          </cell>
          <cell r="AU285">
            <v>986</v>
          </cell>
        </row>
        <row r="316">
          <cell r="M316">
            <v>2366</v>
          </cell>
          <cell r="N316">
            <v>938</v>
          </cell>
          <cell r="O316">
            <v>1</v>
          </cell>
          <cell r="P316">
            <v>20224</v>
          </cell>
          <cell r="Q316">
            <v>7326</v>
          </cell>
          <cell r="R316">
            <v>2</v>
          </cell>
          <cell r="S316">
            <v>30857</v>
          </cell>
          <cell r="AA316">
            <v>2850</v>
          </cell>
          <cell r="AB316">
            <v>1233</v>
          </cell>
          <cell r="AC316">
            <v>2</v>
          </cell>
          <cell r="AD316">
            <v>27908</v>
          </cell>
          <cell r="AE316">
            <v>10319</v>
          </cell>
          <cell r="AF316">
            <v>8</v>
          </cell>
          <cell r="AG316">
            <v>42320</v>
          </cell>
          <cell r="AO316">
            <v>147</v>
          </cell>
          <cell r="AP316">
            <v>146</v>
          </cell>
          <cell r="AQ316">
            <v>0</v>
          </cell>
          <cell r="AR316">
            <v>3730</v>
          </cell>
          <cell r="AS316">
            <v>1835</v>
          </cell>
          <cell r="AT316">
            <v>0</v>
          </cell>
          <cell r="AU316">
            <v>5858</v>
          </cell>
        </row>
        <row r="347">
          <cell r="M347">
            <v>8058</v>
          </cell>
          <cell r="N347">
            <v>3051</v>
          </cell>
          <cell r="O347">
            <v>0</v>
          </cell>
          <cell r="P347">
            <v>22644</v>
          </cell>
          <cell r="Q347">
            <v>10583</v>
          </cell>
          <cell r="R347">
            <v>0</v>
          </cell>
          <cell r="S347">
            <v>44336</v>
          </cell>
          <cell r="AA347">
            <v>10899</v>
          </cell>
          <cell r="AB347">
            <v>5038</v>
          </cell>
          <cell r="AC347">
            <v>0</v>
          </cell>
          <cell r="AD347">
            <v>30837</v>
          </cell>
          <cell r="AE347">
            <v>17820</v>
          </cell>
          <cell r="AF347">
            <v>0</v>
          </cell>
          <cell r="AG347">
            <v>64594</v>
          </cell>
          <cell r="AO347">
            <v>281</v>
          </cell>
          <cell r="AP347">
            <v>140</v>
          </cell>
          <cell r="AQ347">
            <v>0</v>
          </cell>
          <cell r="AR347">
            <v>912</v>
          </cell>
          <cell r="AS347">
            <v>638</v>
          </cell>
          <cell r="AT347">
            <v>0</v>
          </cell>
          <cell r="AU347">
            <v>1971</v>
          </cell>
        </row>
        <row r="378">
          <cell r="M378">
            <v>15231</v>
          </cell>
          <cell r="N378">
            <v>9227</v>
          </cell>
          <cell r="O378">
            <v>0</v>
          </cell>
          <cell r="P378">
            <v>18958</v>
          </cell>
          <cell r="Q378">
            <v>13053</v>
          </cell>
          <cell r="R378">
            <v>0</v>
          </cell>
          <cell r="S378">
            <v>56469</v>
          </cell>
          <cell r="AA378">
            <v>27676</v>
          </cell>
          <cell r="AB378">
            <v>20384</v>
          </cell>
          <cell r="AC378">
            <v>0</v>
          </cell>
          <cell r="AD378">
            <v>47286</v>
          </cell>
          <cell r="AE378">
            <v>34312</v>
          </cell>
          <cell r="AF378">
            <v>0</v>
          </cell>
          <cell r="AG378">
            <v>129658</v>
          </cell>
          <cell r="AO378">
            <v>3825</v>
          </cell>
          <cell r="AP378">
            <v>2199</v>
          </cell>
          <cell r="AQ378">
            <v>1</v>
          </cell>
          <cell r="AR378">
            <v>5577</v>
          </cell>
          <cell r="AS378">
            <v>3120</v>
          </cell>
          <cell r="AT378">
            <v>6</v>
          </cell>
          <cell r="AU378">
            <v>14728</v>
          </cell>
        </row>
        <row r="409">
          <cell r="M409">
            <v>238</v>
          </cell>
          <cell r="N409">
            <v>153</v>
          </cell>
          <cell r="O409">
            <v>0</v>
          </cell>
          <cell r="P409">
            <v>11184</v>
          </cell>
          <cell r="Q409">
            <v>5712</v>
          </cell>
          <cell r="R409">
            <v>0</v>
          </cell>
          <cell r="S409">
            <v>17287</v>
          </cell>
          <cell r="AA409">
            <v>1072</v>
          </cell>
          <cell r="AB409">
            <v>739</v>
          </cell>
          <cell r="AC409">
            <v>0</v>
          </cell>
          <cell r="AD409">
            <v>45479</v>
          </cell>
          <cell r="AE409">
            <v>24734</v>
          </cell>
          <cell r="AF409">
            <v>0</v>
          </cell>
          <cell r="AG409">
            <v>72024</v>
          </cell>
          <cell r="AO409">
            <v>53</v>
          </cell>
          <cell r="AP409">
            <v>22</v>
          </cell>
          <cell r="AQ409">
            <v>0</v>
          </cell>
          <cell r="AR409">
            <v>2904</v>
          </cell>
          <cell r="AS409">
            <v>1147</v>
          </cell>
          <cell r="AT409">
            <v>0</v>
          </cell>
          <cell r="AU409">
            <v>4126</v>
          </cell>
        </row>
        <row r="440">
          <cell r="M440">
            <v>0</v>
          </cell>
          <cell r="N440">
            <v>0</v>
          </cell>
          <cell r="O440">
            <v>0</v>
          </cell>
          <cell r="P440">
            <v>839</v>
          </cell>
          <cell r="Q440">
            <v>679</v>
          </cell>
          <cell r="R440">
            <v>0</v>
          </cell>
          <cell r="S440">
            <v>1518</v>
          </cell>
          <cell r="AA440">
            <v>0</v>
          </cell>
          <cell r="AB440">
            <v>0</v>
          </cell>
          <cell r="AC440">
            <v>0</v>
          </cell>
          <cell r="AD440">
            <v>4259</v>
          </cell>
          <cell r="AE440">
            <v>3373</v>
          </cell>
          <cell r="AF440">
            <v>0</v>
          </cell>
          <cell r="AG440">
            <v>7632</v>
          </cell>
          <cell r="AO440">
            <v>0</v>
          </cell>
          <cell r="AP440">
            <v>0</v>
          </cell>
          <cell r="AQ440">
            <v>0</v>
          </cell>
          <cell r="AR440">
            <v>279</v>
          </cell>
          <cell r="AS440">
            <v>142</v>
          </cell>
          <cell r="AT440">
            <v>0</v>
          </cell>
          <cell r="AU440">
            <v>421</v>
          </cell>
        </row>
        <row r="471">
          <cell r="M471">
            <v>1523</v>
          </cell>
          <cell r="N471">
            <v>1420</v>
          </cell>
          <cell r="O471">
            <v>1</v>
          </cell>
          <cell r="P471">
            <v>8947</v>
          </cell>
          <cell r="Q471">
            <v>5571</v>
          </cell>
          <cell r="R471">
            <v>23</v>
          </cell>
          <cell r="S471">
            <v>17485</v>
          </cell>
          <cell r="AA471">
            <v>2771</v>
          </cell>
          <cell r="AB471">
            <v>1997</v>
          </cell>
          <cell r="AC471">
            <v>3</v>
          </cell>
          <cell r="AD471">
            <v>26178</v>
          </cell>
          <cell r="AE471">
            <v>15138</v>
          </cell>
          <cell r="AF471">
            <v>53</v>
          </cell>
          <cell r="AG471">
            <v>46140</v>
          </cell>
          <cell r="AO471">
            <v>269</v>
          </cell>
          <cell r="AP471">
            <v>120</v>
          </cell>
          <cell r="AQ471">
            <v>120</v>
          </cell>
          <cell r="AR471">
            <v>1847</v>
          </cell>
          <cell r="AS471">
            <v>1130</v>
          </cell>
          <cell r="AT471">
            <v>1</v>
          </cell>
          <cell r="AU471">
            <v>3487</v>
          </cell>
        </row>
        <row r="502">
          <cell r="M502">
            <v>57662</v>
          </cell>
          <cell r="N502">
            <v>36939</v>
          </cell>
          <cell r="O502">
            <v>242</v>
          </cell>
          <cell r="P502">
            <v>469881</v>
          </cell>
          <cell r="Q502">
            <v>246625</v>
          </cell>
          <cell r="R502">
            <v>1493</v>
          </cell>
          <cell r="S502">
            <v>812842</v>
          </cell>
          <cell r="AA502">
            <v>140386</v>
          </cell>
          <cell r="AB502">
            <v>89372</v>
          </cell>
          <cell r="AC502">
            <v>1059</v>
          </cell>
          <cell r="AD502">
            <v>920179</v>
          </cell>
          <cell r="AE502">
            <v>487035</v>
          </cell>
          <cell r="AF502">
            <v>6399</v>
          </cell>
          <cell r="AG502">
            <v>1644430</v>
          </cell>
          <cell r="AO502">
            <v>6175</v>
          </cell>
          <cell r="AP502">
            <v>4251</v>
          </cell>
          <cell r="AQ502">
            <v>1</v>
          </cell>
          <cell r="AR502">
            <v>29877</v>
          </cell>
          <cell r="AS502">
            <v>24056</v>
          </cell>
          <cell r="AT502">
            <v>11</v>
          </cell>
          <cell r="AU502">
            <v>64371</v>
          </cell>
        </row>
        <row r="533">
          <cell r="M533">
            <v>103004</v>
          </cell>
          <cell r="N533">
            <v>80458</v>
          </cell>
          <cell r="O533">
            <v>0</v>
          </cell>
          <cell r="P533">
            <v>49243</v>
          </cell>
          <cell r="Q533">
            <v>41649</v>
          </cell>
          <cell r="R533">
            <v>0</v>
          </cell>
          <cell r="S533">
            <v>274354</v>
          </cell>
          <cell r="AA533">
            <v>251489</v>
          </cell>
          <cell r="AB533">
            <v>205234</v>
          </cell>
          <cell r="AC533">
            <v>0</v>
          </cell>
          <cell r="AD533">
            <v>124533</v>
          </cell>
          <cell r="AE533">
            <v>102263</v>
          </cell>
          <cell r="AF533">
            <v>0</v>
          </cell>
          <cell r="AG533">
            <v>683519</v>
          </cell>
          <cell r="AO533">
            <v>28870</v>
          </cell>
          <cell r="AP533">
            <v>17020</v>
          </cell>
          <cell r="AQ533">
            <v>0</v>
          </cell>
          <cell r="AR533">
            <v>10041</v>
          </cell>
          <cell r="AS533">
            <v>6710</v>
          </cell>
          <cell r="AT533">
            <v>0</v>
          </cell>
          <cell r="AU533">
            <v>62641</v>
          </cell>
        </row>
        <row r="564">
          <cell r="M564">
            <v>2630</v>
          </cell>
          <cell r="N564">
            <v>1898</v>
          </cell>
          <cell r="O564">
            <v>0</v>
          </cell>
          <cell r="P564">
            <v>4683</v>
          </cell>
          <cell r="Q564">
            <v>3672</v>
          </cell>
          <cell r="R564">
            <v>0</v>
          </cell>
          <cell r="S564">
            <v>12883</v>
          </cell>
          <cell r="AA564">
            <v>3947</v>
          </cell>
          <cell r="AB564">
            <v>2916</v>
          </cell>
          <cell r="AC564">
            <v>0</v>
          </cell>
          <cell r="AD564">
            <v>8147</v>
          </cell>
          <cell r="AE564">
            <v>5698</v>
          </cell>
          <cell r="AF564">
            <v>0</v>
          </cell>
          <cell r="AG564">
            <v>20708</v>
          </cell>
          <cell r="AO564">
            <v>86</v>
          </cell>
          <cell r="AP564">
            <v>59</v>
          </cell>
          <cell r="AQ564">
            <v>0</v>
          </cell>
          <cell r="AR564">
            <v>171</v>
          </cell>
          <cell r="AS564">
            <v>163</v>
          </cell>
          <cell r="AT564">
            <v>0</v>
          </cell>
          <cell r="AU564">
            <v>479</v>
          </cell>
        </row>
        <row r="595">
          <cell r="M595">
            <v>13010</v>
          </cell>
          <cell r="N595">
            <v>7801</v>
          </cell>
          <cell r="O595">
            <v>0</v>
          </cell>
          <cell r="P595">
            <v>14950</v>
          </cell>
          <cell r="Q595">
            <v>10847</v>
          </cell>
          <cell r="R595">
            <v>0</v>
          </cell>
          <cell r="S595">
            <v>46608</v>
          </cell>
          <cell r="AA595">
            <v>24052</v>
          </cell>
          <cell r="AB595">
            <v>14583</v>
          </cell>
          <cell r="AC595">
            <v>0</v>
          </cell>
          <cell r="AD595">
            <v>26867</v>
          </cell>
          <cell r="AE595">
            <v>20331</v>
          </cell>
          <cell r="AF595">
            <v>0</v>
          </cell>
          <cell r="AG595">
            <v>85833</v>
          </cell>
          <cell r="AO595">
            <v>378</v>
          </cell>
          <cell r="AP595">
            <v>313</v>
          </cell>
          <cell r="AQ595">
            <v>0</v>
          </cell>
          <cell r="AR595">
            <v>793</v>
          </cell>
          <cell r="AS595">
            <v>709</v>
          </cell>
          <cell r="AT595">
            <v>0</v>
          </cell>
          <cell r="AU595">
            <v>2193</v>
          </cell>
        </row>
        <row r="626">
          <cell r="M626">
            <v>0</v>
          </cell>
          <cell r="N626">
            <v>0</v>
          </cell>
          <cell r="O626">
            <v>0</v>
          </cell>
          <cell r="P626">
            <v>1765</v>
          </cell>
          <cell r="Q626">
            <v>1195</v>
          </cell>
          <cell r="R626">
            <v>0</v>
          </cell>
          <cell r="S626">
            <v>2960</v>
          </cell>
          <cell r="AA626">
            <v>0</v>
          </cell>
          <cell r="AB626">
            <v>0</v>
          </cell>
          <cell r="AC626">
            <v>0</v>
          </cell>
          <cell r="AD626">
            <v>2662</v>
          </cell>
          <cell r="AE626">
            <v>1812</v>
          </cell>
          <cell r="AF626">
            <v>0</v>
          </cell>
          <cell r="AG626">
            <v>4474</v>
          </cell>
          <cell r="AO626">
            <v>0</v>
          </cell>
          <cell r="AP626">
            <v>0</v>
          </cell>
          <cell r="AQ626">
            <v>0</v>
          </cell>
          <cell r="AR626">
            <v>1155</v>
          </cell>
          <cell r="AS626">
            <v>652</v>
          </cell>
          <cell r="AT626">
            <v>0</v>
          </cell>
          <cell r="AU626">
            <v>1807</v>
          </cell>
        </row>
        <row r="657">
          <cell r="M657">
            <v>70631</v>
          </cell>
          <cell r="N657">
            <v>64701</v>
          </cell>
          <cell r="O657">
            <v>6</v>
          </cell>
          <cell r="P657">
            <v>67954</v>
          </cell>
          <cell r="Q657">
            <v>57483</v>
          </cell>
          <cell r="R657">
            <v>0</v>
          </cell>
          <cell r="S657">
            <v>260775</v>
          </cell>
          <cell r="AA657">
            <v>174797</v>
          </cell>
          <cell r="AB657">
            <v>159495</v>
          </cell>
          <cell r="AC657">
            <v>8</v>
          </cell>
          <cell r="AD657">
            <v>160106</v>
          </cell>
          <cell r="AE657">
            <v>150856</v>
          </cell>
          <cell r="AF657">
            <v>2</v>
          </cell>
          <cell r="AG657">
            <v>645264</v>
          </cell>
          <cell r="AO657">
            <v>98283</v>
          </cell>
          <cell r="AP657">
            <v>59078</v>
          </cell>
          <cell r="AQ657">
            <v>6</v>
          </cell>
          <cell r="AR657">
            <v>69897</v>
          </cell>
          <cell r="AS657">
            <v>29732</v>
          </cell>
          <cell r="AT657">
            <v>0</v>
          </cell>
          <cell r="AU657">
            <v>256996</v>
          </cell>
        </row>
        <row r="689">
          <cell r="M689">
            <v>670</v>
          </cell>
          <cell r="N689">
            <v>244</v>
          </cell>
          <cell r="O689">
            <v>0</v>
          </cell>
          <cell r="P689">
            <v>14269</v>
          </cell>
          <cell r="Q689">
            <v>3850</v>
          </cell>
          <cell r="R689">
            <v>0</v>
          </cell>
          <cell r="S689">
            <v>19033</v>
          </cell>
          <cell r="AA689">
            <v>1586</v>
          </cell>
          <cell r="AB689">
            <v>487</v>
          </cell>
          <cell r="AC689">
            <v>0</v>
          </cell>
          <cell r="AD689">
            <v>37067</v>
          </cell>
          <cell r="AE689">
            <v>7947</v>
          </cell>
          <cell r="AF689">
            <v>0</v>
          </cell>
          <cell r="AG689">
            <v>47087</v>
          </cell>
          <cell r="AO689">
            <v>147</v>
          </cell>
          <cell r="AP689">
            <v>48</v>
          </cell>
          <cell r="AQ689">
            <v>0</v>
          </cell>
          <cell r="AR689">
            <v>1780</v>
          </cell>
          <cell r="AS689">
            <v>611</v>
          </cell>
          <cell r="AT689">
            <v>0</v>
          </cell>
          <cell r="AU689">
            <v>2586</v>
          </cell>
        </row>
        <row r="720">
          <cell r="M720">
            <v>2957</v>
          </cell>
          <cell r="N720">
            <v>1504</v>
          </cell>
          <cell r="O720">
            <v>2</v>
          </cell>
          <cell r="P720">
            <v>2531</v>
          </cell>
          <cell r="Q720">
            <v>1858</v>
          </cell>
          <cell r="R720">
            <v>3</v>
          </cell>
          <cell r="S720">
            <v>8855</v>
          </cell>
          <cell r="AA720">
            <v>4256</v>
          </cell>
          <cell r="AB720">
            <v>2258</v>
          </cell>
          <cell r="AC720">
            <v>2</v>
          </cell>
          <cell r="AD720">
            <v>4550</v>
          </cell>
          <cell r="AE720">
            <v>2810</v>
          </cell>
          <cell r="AF720">
            <v>5</v>
          </cell>
          <cell r="AG720">
            <v>13881</v>
          </cell>
          <cell r="AO720">
            <v>12492</v>
          </cell>
          <cell r="AP720">
            <v>66</v>
          </cell>
          <cell r="AQ720">
            <v>64</v>
          </cell>
          <cell r="AR720">
            <v>0</v>
          </cell>
          <cell r="AS720">
            <v>150</v>
          </cell>
          <cell r="AT720">
            <v>165</v>
          </cell>
          <cell r="AU720">
            <v>12937</v>
          </cell>
        </row>
        <row r="751">
          <cell r="M751">
            <v>4193</v>
          </cell>
          <cell r="N751">
            <v>1198</v>
          </cell>
          <cell r="O751">
            <v>0</v>
          </cell>
          <cell r="P751">
            <v>54277</v>
          </cell>
          <cell r="Q751">
            <v>19105</v>
          </cell>
          <cell r="R751">
            <v>0</v>
          </cell>
          <cell r="S751">
            <v>78773</v>
          </cell>
          <cell r="AA751">
            <v>5183</v>
          </cell>
          <cell r="AB751">
            <v>1562</v>
          </cell>
          <cell r="AC751">
            <v>0</v>
          </cell>
          <cell r="AD751">
            <v>76556</v>
          </cell>
          <cell r="AE751">
            <v>30478</v>
          </cell>
          <cell r="AF751">
            <v>0</v>
          </cell>
          <cell r="AG751">
            <v>113779</v>
          </cell>
          <cell r="AO751">
            <v>1438</v>
          </cell>
          <cell r="AP751">
            <v>395</v>
          </cell>
          <cell r="AQ751">
            <v>0</v>
          </cell>
          <cell r="AR751">
            <v>22815</v>
          </cell>
          <cell r="AS751">
            <v>6864</v>
          </cell>
          <cell r="AT751">
            <v>0</v>
          </cell>
          <cell r="AU751">
            <v>31512</v>
          </cell>
        </row>
        <row r="782">
          <cell r="M782">
            <v>1399</v>
          </cell>
          <cell r="N782">
            <v>183</v>
          </cell>
          <cell r="O782">
            <v>0</v>
          </cell>
          <cell r="P782">
            <v>34677</v>
          </cell>
          <cell r="Q782">
            <v>10429</v>
          </cell>
          <cell r="R782">
            <v>0</v>
          </cell>
          <cell r="S782">
            <v>46688</v>
          </cell>
          <cell r="AA782">
            <v>2752</v>
          </cell>
          <cell r="AB782">
            <v>312</v>
          </cell>
          <cell r="AC782">
            <v>0</v>
          </cell>
          <cell r="AD782">
            <v>69318</v>
          </cell>
          <cell r="AE782">
            <v>17316</v>
          </cell>
          <cell r="AF782">
            <v>0</v>
          </cell>
          <cell r="AG782">
            <v>89698</v>
          </cell>
          <cell r="AO782">
            <v>256</v>
          </cell>
          <cell r="AP782">
            <v>119</v>
          </cell>
          <cell r="AQ782">
            <v>0</v>
          </cell>
          <cell r="AR782">
            <v>983</v>
          </cell>
          <cell r="AS782">
            <v>381</v>
          </cell>
          <cell r="AT782">
            <v>0</v>
          </cell>
          <cell r="AU782">
            <v>1739</v>
          </cell>
        </row>
        <row r="813">
          <cell r="M813">
            <v>10</v>
          </cell>
          <cell r="N813">
            <v>3</v>
          </cell>
          <cell r="O813">
            <v>0</v>
          </cell>
          <cell r="P813">
            <v>32</v>
          </cell>
          <cell r="Q813">
            <v>13</v>
          </cell>
          <cell r="R813">
            <v>0</v>
          </cell>
          <cell r="S813">
            <v>58</v>
          </cell>
          <cell r="AA813">
            <v>108</v>
          </cell>
          <cell r="AB813">
            <v>31</v>
          </cell>
          <cell r="AC813">
            <v>0</v>
          </cell>
          <cell r="AD813">
            <v>249</v>
          </cell>
          <cell r="AE813">
            <v>136</v>
          </cell>
          <cell r="AF813">
            <v>0</v>
          </cell>
          <cell r="AG813">
            <v>524</v>
          </cell>
          <cell r="AO813">
            <v>1</v>
          </cell>
          <cell r="AP813">
            <v>0</v>
          </cell>
          <cell r="AQ813">
            <v>0</v>
          </cell>
          <cell r="AR813">
            <v>4</v>
          </cell>
          <cell r="AS813">
            <v>2</v>
          </cell>
          <cell r="AT813">
            <v>0</v>
          </cell>
          <cell r="AU813">
            <v>7</v>
          </cell>
        </row>
        <row r="844">
          <cell r="M844">
            <v>0</v>
          </cell>
          <cell r="N844">
            <v>0</v>
          </cell>
          <cell r="O844">
            <v>0</v>
          </cell>
          <cell r="P844">
            <v>206</v>
          </cell>
          <cell r="Q844">
            <v>102</v>
          </cell>
          <cell r="R844">
            <v>0</v>
          </cell>
          <cell r="S844">
            <v>308</v>
          </cell>
          <cell r="AA844">
            <v>0</v>
          </cell>
          <cell r="AB844">
            <v>0</v>
          </cell>
          <cell r="AC844">
            <v>0</v>
          </cell>
          <cell r="AD844">
            <v>302</v>
          </cell>
          <cell r="AE844">
            <v>140</v>
          </cell>
          <cell r="AF844">
            <v>0</v>
          </cell>
          <cell r="AG844">
            <v>442</v>
          </cell>
          <cell r="AO844">
            <v>0</v>
          </cell>
          <cell r="AP844">
            <v>0</v>
          </cell>
          <cell r="AQ844">
            <v>0</v>
          </cell>
          <cell r="AR844">
            <v>37</v>
          </cell>
          <cell r="AS844">
            <v>18</v>
          </cell>
          <cell r="AT844">
            <v>0</v>
          </cell>
          <cell r="AU844">
            <v>55</v>
          </cell>
        </row>
        <row r="875">
          <cell r="M875">
            <v>1078</v>
          </cell>
          <cell r="N875">
            <v>792</v>
          </cell>
          <cell r="O875">
            <v>0</v>
          </cell>
          <cell r="P875">
            <v>3810</v>
          </cell>
          <cell r="Q875">
            <v>2626</v>
          </cell>
          <cell r="R875">
            <v>0</v>
          </cell>
          <cell r="S875">
            <v>8306</v>
          </cell>
          <cell r="AA875">
            <v>332</v>
          </cell>
          <cell r="AB875">
            <v>188</v>
          </cell>
          <cell r="AC875">
            <v>0</v>
          </cell>
          <cell r="AD875">
            <v>6612</v>
          </cell>
          <cell r="AE875">
            <v>4279</v>
          </cell>
          <cell r="AF875">
            <v>0</v>
          </cell>
          <cell r="AG875">
            <v>11411</v>
          </cell>
          <cell r="AO875">
            <v>42</v>
          </cell>
          <cell r="AP875">
            <v>10</v>
          </cell>
          <cell r="AQ875">
            <v>0</v>
          </cell>
          <cell r="AR875">
            <v>163</v>
          </cell>
          <cell r="AS875">
            <v>169</v>
          </cell>
          <cell r="AT875">
            <v>0</v>
          </cell>
          <cell r="AU875">
            <v>384</v>
          </cell>
        </row>
        <row r="906">
          <cell r="M906">
            <v>3647</v>
          </cell>
          <cell r="N906">
            <v>1881</v>
          </cell>
          <cell r="O906">
            <v>0</v>
          </cell>
          <cell r="P906">
            <v>13232</v>
          </cell>
          <cell r="Q906">
            <v>4793</v>
          </cell>
          <cell r="R906">
            <v>0</v>
          </cell>
          <cell r="S906">
            <v>23553</v>
          </cell>
          <cell r="AA906">
            <v>5944</v>
          </cell>
          <cell r="AB906">
            <v>3283</v>
          </cell>
          <cell r="AC906">
            <v>0</v>
          </cell>
          <cell r="AD906">
            <v>23417</v>
          </cell>
          <cell r="AE906">
            <v>7935</v>
          </cell>
          <cell r="AF906">
            <v>0</v>
          </cell>
          <cell r="AG906">
            <v>40579</v>
          </cell>
          <cell r="AO906">
            <v>85</v>
          </cell>
          <cell r="AP906">
            <v>38</v>
          </cell>
          <cell r="AQ906">
            <v>0</v>
          </cell>
          <cell r="AR906">
            <v>640</v>
          </cell>
          <cell r="AS906">
            <v>221</v>
          </cell>
          <cell r="AT906">
            <v>0</v>
          </cell>
          <cell r="AU906">
            <v>984</v>
          </cell>
        </row>
        <row r="937">
          <cell r="M937">
            <v>31</v>
          </cell>
          <cell r="N937">
            <v>61</v>
          </cell>
          <cell r="O937">
            <v>0</v>
          </cell>
          <cell r="P937">
            <v>1579</v>
          </cell>
          <cell r="Q937">
            <v>1650</v>
          </cell>
          <cell r="R937">
            <v>0</v>
          </cell>
          <cell r="S937">
            <v>3321</v>
          </cell>
          <cell r="AA937">
            <v>79</v>
          </cell>
          <cell r="AB937">
            <v>49</v>
          </cell>
          <cell r="AC937">
            <v>0</v>
          </cell>
          <cell r="AD937">
            <v>2873</v>
          </cell>
          <cell r="AE937">
            <v>1983</v>
          </cell>
          <cell r="AF937">
            <v>0</v>
          </cell>
          <cell r="AG937">
            <v>4984</v>
          </cell>
          <cell r="AO937">
            <v>0</v>
          </cell>
          <cell r="AP937">
            <v>1</v>
          </cell>
          <cell r="AQ937">
            <v>0</v>
          </cell>
          <cell r="AR937">
            <v>42</v>
          </cell>
          <cell r="AS937">
            <v>38</v>
          </cell>
          <cell r="AT937">
            <v>0</v>
          </cell>
          <cell r="AU937">
            <v>81</v>
          </cell>
        </row>
        <row r="968">
          <cell r="M968">
            <v>513</v>
          </cell>
          <cell r="N968">
            <v>85</v>
          </cell>
          <cell r="O968">
            <v>0</v>
          </cell>
          <cell r="P968">
            <v>122</v>
          </cell>
          <cell r="Q968">
            <v>34</v>
          </cell>
          <cell r="R968">
            <v>1</v>
          </cell>
          <cell r="S968">
            <v>755</v>
          </cell>
          <cell r="AA968">
            <v>1066</v>
          </cell>
          <cell r="AB968">
            <v>4596</v>
          </cell>
          <cell r="AC968">
            <v>8</v>
          </cell>
          <cell r="AD968">
            <v>192</v>
          </cell>
          <cell r="AE968">
            <v>3654</v>
          </cell>
          <cell r="AF968">
            <v>0</v>
          </cell>
          <cell r="AG968">
            <v>9516</v>
          </cell>
          <cell r="AO968">
            <v>69</v>
          </cell>
          <cell r="AP968">
            <v>45</v>
          </cell>
          <cell r="AQ968">
            <v>0</v>
          </cell>
          <cell r="AR968">
            <v>11</v>
          </cell>
          <cell r="AS968">
            <v>4</v>
          </cell>
          <cell r="AT968">
            <v>0</v>
          </cell>
          <cell r="AU968">
            <v>129</v>
          </cell>
        </row>
        <row r="999">
          <cell r="M999">
            <v>60</v>
          </cell>
          <cell r="N999">
            <v>80</v>
          </cell>
          <cell r="O999">
            <v>0</v>
          </cell>
          <cell r="P999">
            <v>7021</v>
          </cell>
          <cell r="Q999">
            <v>6517</v>
          </cell>
          <cell r="R999">
            <v>0</v>
          </cell>
          <cell r="S999">
            <v>13678</v>
          </cell>
          <cell r="AA999">
            <v>154</v>
          </cell>
          <cell r="AB999">
            <v>114</v>
          </cell>
          <cell r="AC999">
            <v>0</v>
          </cell>
          <cell r="AD999">
            <v>12648</v>
          </cell>
          <cell r="AE999">
            <v>10504</v>
          </cell>
          <cell r="AF999">
            <v>0</v>
          </cell>
          <cell r="AG999">
            <v>23420</v>
          </cell>
          <cell r="AO999">
            <v>1</v>
          </cell>
          <cell r="AP999">
            <v>0</v>
          </cell>
          <cell r="AQ999">
            <v>0</v>
          </cell>
          <cell r="AR999">
            <v>236</v>
          </cell>
          <cell r="AS999">
            <v>223</v>
          </cell>
          <cell r="AT999">
            <v>0</v>
          </cell>
          <cell r="AU999">
            <v>460</v>
          </cell>
        </row>
        <row r="1030">
          <cell r="M1030">
            <v>0</v>
          </cell>
          <cell r="N1030">
            <v>0</v>
          </cell>
          <cell r="O1030">
            <v>0</v>
          </cell>
          <cell r="P1030">
            <v>2045</v>
          </cell>
          <cell r="Q1030">
            <v>1158</v>
          </cell>
          <cell r="R1030">
            <v>0</v>
          </cell>
          <cell r="S1030">
            <v>3203</v>
          </cell>
          <cell r="AA1030">
            <v>0</v>
          </cell>
          <cell r="AB1030">
            <v>0</v>
          </cell>
          <cell r="AC1030">
            <v>0</v>
          </cell>
          <cell r="AD1030">
            <v>2793</v>
          </cell>
          <cell r="AE1030">
            <v>1436</v>
          </cell>
          <cell r="AF1030">
            <v>0</v>
          </cell>
          <cell r="AG1030">
            <v>4229</v>
          </cell>
          <cell r="AO1030">
            <v>0</v>
          </cell>
          <cell r="AP1030">
            <v>0</v>
          </cell>
          <cell r="AQ1030">
            <v>0</v>
          </cell>
          <cell r="AR1030">
            <v>293</v>
          </cell>
          <cell r="AS1030">
            <v>117</v>
          </cell>
          <cell r="AT1030">
            <v>0</v>
          </cell>
          <cell r="AU1030">
            <v>410</v>
          </cell>
        </row>
        <row r="1061">
          <cell r="M1061">
            <v>48</v>
          </cell>
          <cell r="N1061">
            <v>6</v>
          </cell>
          <cell r="O1061">
            <v>0</v>
          </cell>
          <cell r="P1061">
            <v>242</v>
          </cell>
          <cell r="Q1061">
            <v>70</v>
          </cell>
          <cell r="R1061">
            <v>0</v>
          </cell>
          <cell r="S1061">
            <v>366</v>
          </cell>
          <cell r="AA1061">
            <v>49</v>
          </cell>
          <cell r="AB1061">
            <v>7</v>
          </cell>
          <cell r="AC1061">
            <v>0</v>
          </cell>
          <cell r="AD1061">
            <v>268</v>
          </cell>
          <cell r="AE1061">
            <v>83</v>
          </cell>
          <cell r="AF1061">
            <v>0</v>
          </cell>
          <cell r="AG1061">
            <v>407</v>
          </cell>
          <cell r="AO1061">
            <v>75</v>
          </cell>
          <cell r="AP1061">
            <v>7</v>
          </cell>
          <cell r="AQ1061">
            <v>0</v>
          </cell>
          <cell r="AR1061">
            <v>337</v>
          </cell>
          <cell r="AS1061">
            <v>55</v>
          </cell>
          <cell r="AT1061">
            <v>0</v>
          </cell>
          <cell r="AU1061">
            <v>474</v>
          </cell>
        </row>
        <row r="1092">
          <cell r="M1092">
            <v>84</v>
          </cell>
          <cell r="N1092">
            <v>34</v>
          </cell>
          <cell r="O1092">
            <v>0</v>
          </cell>
          <cell r="P1092">
            <v>1861</v>
          </cell>
          <cell r="Q1092">
            <v>1214</v>
          </cell>
          <cell r="R1092">
            <v>0</v>
          </cell>
          <cell r="S1092">
            <v>3193</v>
          </cell>
          <cell r="AA1092">
            <v>0</v>
          </cell>
          <cell r="AB1092">
            <v>0</v>
          </cell>
          <cell r="AC1092">
            <v>0</v>
          </cell>
          <cell r="AD1092">
            <v>2386</v>
          </cell>
          <cell r="AE1092">
            <v>1507</v>
          </cell>
          <cell r="AF1092">
            <v>0</v>
          </cell>
          <cell r="AG1092">
            <v>3893</v>
          </cell>
          <cell r="AO1092">
            <v>0</v>
          </cell>
          <cell r="AP1092">
            <v>0</v>
          </cell>
          <cell r="AQ1092">
            <v>0</v>
          </cell>
          <cell r="AR1092">
            <v>122</v>
          </cell>
          <cell r="AS1092">
            <v>56</v>
          </cell>
          <cell r="AT1092">
            <v>0</v>
          </cell>
          <cell r="AU1092">
            <v>178</v>
          </cell>
        </row>
        <row r="1123">
          <cell r="M1123">
            <v>18333</v>
          </cell>
          <cell r="N1123">
            <v>10872</v>
          </cell>
          <cell r="O1123">
            <v>0</v>
          </cell>
          <cell r="P1123">
            <v>60106</v>
          </cell>
          <cell r="Q1123">
            <v>44130</v>
          </cell>
          <cell r="R1123">
            <v>0</v>
          </cell>
          <cell r="S1123">
            <v>133441</v>
          </cell>
          <cell r="AA1123">
            <v>26999</v>
          </cell>
          <cell r="AB1123">
            <v>17981</v>
          </cell>
          <cell r="AC1123">
            <v>0</v>
          </cell>
          <cell r="AD1123">
            <v>81571</v>
          </cell>
          <cell r="AE1123">
            <v>60897</v>
          </cell>
          <cell r="AF1123">
            <v>0</v>
          </cell>
          <cell r="AG1123">
            <v>187448</v>
          </cell>
          <cell r="AO1123">
            <v>4935</v>
          </cell>
          <cell r="AP1123">
            <v>2032</v>
          </cell>
          <cell r="AQ1123">
            <v>1</v>
          </cell>
          <cell r="AR1123">
            <v>15609</v>
          </cell>
          <cell r="AS1123">
            <v>6947</v>
          </cell>
          <cell r="AT1123">
            <v>21</v>
          </cell>
          <cell r="AU1123">
            <v>29545</v>
          </cell>
        </row>
        <row r="1154">
          <cell r="M1154">
            <v>16</v>
          </cell>
          <cell r="N1154">
            <v>9</v>
          </cell>
          <cell r="O1154">
            <v>0</v>
          </cell>
          <cell r="P1154">
            <v>216</v>
          </cell>
          <cell r="Q1154">
            <v>159</v>
          </cell>
          <cell r="R1154">
            <v>0</v>
          </cell>
          <cell r="S1154">
            <v>400</v>
          </cell>
          <cell r="AA1154">
            <v>32</v>
          </cell>
          <cell r="AB1154">
            <v>11</v>
          </cell>
          <cell r="AC1154">
            <v>0</v>
          </cell>
          <cell r="AD1154">
            <v>241</v>
          </cell>
          <cell r="AE1154">
            <v>137</v>
          </cell>
          <cell r="AF1154">
            <v>0</v>
          </cell>
          <cell r="AG1154">
            <v>421</v>
          </cell>
          <cell r="AO1154">
            <v>9</v>
          </cell>
          <cell r="AP1154">
            <v>5</v>
          </cell>
          <cell r="AQ1154">
            <v>0</v>
          </cell>
          <cell r="AR1154">
            <v>35</v>
          </cell>
          <cell r="AS1154">
            <v>19</v>
          </cell>
          <cell r="AT1154">
            <v>0</v>
          </cell>
          <cell r="AU1154">
            <v>68</v>
          </cell>
        </row>
        <row r="1185">
          <cell r="M1185">
            <v>87</v>
          </cell>
          <cell r="N1185">
            <v>42</v>
          </cell>
          <cell r="O1185">
            <v>0</v>
          </cell>
          <cell r="P1185">
            <v>677</v>
          </cell>
          <cell r="Q1185">
            <v>321</v>
          </cell>
          <cell r="R1185">
            <v>0</v>
          </cell>
          <cell r="S1185">
            <v>1127</v>
          </cell>
          <cell r="AA1185">
            <v>0</v>
          </cell>
          <cell r="AB1185">
            <v>0</v>
          </cell>
          <cell r="AC1185">
            <v>0</v>
          </cell>
          <cell r="AD1185">
            <v>1054</v>
          </cell>
          <cell r="AE1185">
            <v>479</v>
          </cell>
          <cell r="AF1185">
            <v>0</v>
          </cell>
          <cell r="AG1185">
            <v>1533</v>
          </cell>
          <cell r="AO1185">
            <v>0</v>
          </cell>
          <cell r="AP1185">
            <v>0</v>
          </cell>
          <cell r="AQ1185">
            <v>0</v>
          </cell>
          <cell r="AR1185">
            <v>309</v>
          </cell>
          <cell r="AS1185">
            <v>94</v>
          </cell>
          <cell r="AT1185">
            <v>0</v>
          </cell>
          <cell r="AU1185">
            <v>403</v>
          </cell>
        </row>
        <row r="1217">
          <cell r="M1217">
            <v>61538</v>
          </cell>
          <cell r="N1217">
            <v>61903</v>
          </cell>
          <cell r="O1217">
            <v>0</v>
          </cell>
          <cell r="P1217">
            <v>27988</v>
          </cell>
          <cell r="Q1217">
            <v>19323</v>
          </cell>
          <cell r="R1217">
            <v>0</v>
          </cell>
          <cell r="S1217">
            <v>170752</v>
          </cell>
          <cell r="AA1217">
            <v>118913</v>
          </cell>
          <cell r="AB1217">
            <v>101210</v>
          </cell>
          <cell r="AC1217">
            <v>0</v>
          </cell>
          <cell r="AD1217">
            <v>45912</v>
          </cell>
          <cell r="AE1217">
            <v>29603</v>
          </cell>
          <cell r="AF1217">
            <v>0</v>
          </cell>
          <cell r="AG1217">
            <v>295638</v>
          </cell>
          <cell r="AO1217">
            <v>10131</v>
          </cell>
          <cell r="AP1217">
            <v>8840</v>
          </cell>
          <cell r="AQ1217">
            <v>0</v>
          </cell>
          <cell r="AR1217">
            <v>4197</v>
          </cell>
          <cell r="AS1217">
            <v>5672</v>
          </cell>
          <cell r="AT1217">
            <v>0</v>
          </cell>
          <cell r="AU1217">
            <v>28840</v>
          </cell>
        </row>
        <row r="1248">
          <cell r="M1248">
            <v>39241</v>
          </cell>
          <cell r="N1248">
            <v>45607</v>
          </cell>
          <cell r="O1248">
            <v>0</v>
          </cell>
          <cell r="P1248">
            <v>41779</v>
          </cell>
          <cell r="Q1248">
            <v>43277</v>
          </cell>
          <cell r="R1248">
            <v>0</v>
          </cell>
          <cell r="S1248">
            <v>169904</v>
          </cell>
          <cell r="AA1248">
            <v>89462</v>
          </cell>
          <cell r="AB1248">
            <v>77848</v>
          </cell>
          <cell r="AC1248">
            <v>0</v>
          </cell>
          <cell r="AD1248">
            <v>75730</v>
          </cell>
          <cell r="AE1248">
            <v>71186</v>
          </cell>
          <cell r="AF1248">
            <v>0</v>
          </cell>
          <cell r="AG1248">
            <v>314226</v>
          </cell>
          <cell r="AO1248">
            <v>33927</v>
          </cell>
          <cell r="AP1248">
            <v>23051</v>
          </cell>
          <cell r="AQ1248">
            <v>0</v>
          </cell>
          <cell r="AR1248">
            <v>19527</v>
          </cell>
          <cell r="AS1248">
            <v>19056</v>
          </cell>
          <cell r="AT1248">
            <v>0</v>
          </cell>
          <cell r="AU1248">
            <v>95561</v>
          </cell>
        </row>
        <row r="1279">
          <cell r="M1279">
            <v>148561</v>
          </cell>
          <cell r="N1279">
            <v>79417</v>
          </cell>
          <cell r="O1279">
            <v>0</v>
          </cell>
          <cell r="P1279">
            <v>59103</v>
          </cell>
          <cell r="Q1279">
            <v>37574</v>
          </cell>
          <cell r="R1279">
            <v>0</v>
          </cell>
          <cell r="S1279">
            <v>324655</v>
          </cell>
          <cell r="AA1279">
            <v>488396</v>
          </cell>
          <cell r="AB1279">
            <v>202281</v>
          </cell>
          <cell r="AC1279">
            <v>0</v>
          </cell>
          <cell r="AD1279">
            <v>161516</v>
          </cell>
          <cell r="AE1279">
            <v>77478</v>
          </cell>
          <cell r="AF1279">
            <v>0</v>
          </cell>
          <cell r="AG1279">
            <v>929671</v>
          </cell>
          <cell r="AO1279">
            <v>17754</v>
          </cell>
          <cell r="AP1279">
            <v>13494</v>
          </cell>
          <cell r="AQ1279">
            <v>0</v>
          </cell>
          <cell r="AR1279">
            <v>15154</v>
          </cell>
          <cell r="AS1279">
            <v>11207</v>
          </cell>
          <cell r="AT1279">
            <v>0</v>
          </cell>
          <cell r="AU1279">
            <v>57609</v>
          </cell>
        </row>
        <row r="1311">
          <cell r="M1311">
            <v>0</v>
          </cell>
          <cell r="N1311">
            <v>0</v>
          </cell>
          <cell r="O1311">
            <v>0</v>
          </cell>
          <cell r="P1311">
            <v>2231</v>
          </cell>
          <cell r="Q1311">
            <v>2146</v>
          </cell>
          <cell r="R1311">
            <v>0</v>
          </cell>
          <cell r="S1311">
            <v>4377</v>
          </cell>
          <cell r="AA1311">
            <v>0</v>
          </cell>
          <cell r="AB1311">
            <v>0</v>
          </cell>
          <cell r="AC1311">
            <v>0</v>
          </cell>
          <cell r="AD1311">
            <v>4983</v>
          </cell>
          <cell r="AE1311">
            <v>2885</v>
          </cell>
          <cell r="AF1311">
            <v>0</v>
          </cell>
          <cell r="AG1311">
            <v>7868</v>
          </cell>
          <cell r="AO1311">
            <v>0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</row>
        <row r="1342">
          <cell r="M1342">
            <v>9902</v>
          </cell>
          <cell r="N1342">
            <v>5297</v>
          </cell>
          <cell r="O1342">
            <v>0</v>
          </cell>
          <cell r="P1342">
            <v>4929</v>
          </cell>
          <cell r="Q1342">
            <v>2866</v>
          </cell>
          <cell r="R1342">
            <v>0</v>
          </cell>
          <cell r="S1342">
            <v>22994</v>
          </cell>
          <cell r="AA1342">
            <v>24570</v>
          </cell>
          <cell r="AB1342">
            <v>10666</v>
          </cell>
          <cell r="AC1342">
            <v>0</v>
          </cell>
          <cell r="AD1342">
            <v>12947</v>
          </cell>
          <cell r="AE1342">
            <v>7198</v>
          </cell>
          <cell r="AF1342">
            <v>0</v>
          </cell>
          <cell r="AG1342">
            <v>55381</v>
          </cell>
          <cell r="AO1342">
            <v>252</v>
          </cell>
          <cell r="AP1342">
            <v>113</v>
          </cell>
          <cell r="AQ1342">
            <v>0</v>
          </cell>
          <cell r="AR1342">
            <v>341</v>
          </cell>
          <cell r="AS1342">
            <v>128</v>
          </cell>
          <cell r="AT1342">
            <v>0</v>
          </cell>
          <cell r="AU1342">
            <v>834</v>
          </cell>
        </row>
        <row r="1345">
          <cell r="M1345">
            <v>34766</v>
          </cell>
          <cell r="N1345">
            <v>16501</v>
          </cell>
          <cell r="O1345">
            <v>36</v>
          </cell>
          <cell r="P1345">
            <v>27433</v>
          </cell>
          <cell r="Q1345">
            <v>12902</v>
          </cell>
          <cell r="R1345">
            <v>96</v>
          </cell>
          <cell r="S1345">
            <v>91734</v>
          </cell>
          <cell r="AA1345">
            <v>102797</v>
          </cell>
          <cell r="AB1345">
            <v>50603</v>
          </cell>
          <cell r="AC1345">
            <v>128</v>
          </cell>
          <cell r="AD1345">
            <v>66292</v>
          </cell>
          <cell r="AE1345">
            <v>29945</v>
          </cell>
          <cell r="AF1345">
            <v>437</v>
          </cell>
          <cell r="AG1345">
            <v>250202</v>
          </cell>
          <cell r="AO1345">
            <v>7478</v>
          </cell>
          <cell r="AP1345">
            <v>3601</v>
          </cell>
          <cell r="AQ1345">
            <v>0</v>
          </cell>
          <cell r="AR1345">
            <v>6723</v>
          </cell>
          <cell r="AS1345">
            <v>2779</v>
          </cell>
          <cell r="AT1345">
            <v>1</v>
          </cell>
          <cell r="AU1345">
            <v>20582</v>
          </cell>
        </row>
        <row r="1346">
          <cell r="M1346">
            <v>34499</v>
          </cell>
          <cell r="N1346">
            <v>27339</v>
          </cell>
          <cell r="O1346">
            <v>362</v>
          </cell>
          <cell r="P1346">
            <v>509450</v>
          </cell>
          <cell r="Q1346">
            <v>294536</v>
          </cell>
          <cell r="R1346">
            <v>1773</v>
          </cell>
          <cell r="S1346">
            <v>867959</v>
          </cell>
          <cell r="AA1346">
            <v>70026</v>
          </cell>
          <cell r="AB1346">
            <v>58296</v>
          </cell>
          <cell r="AC1346">
            <v>480</v>
          </cell>
          <cell r="AD1346">
            <v>1069491</v>
          </cell>
          <cell r="AE1346">
            <v>650349</v>
          </cell>
          <cell r="AF1346">
            <v>3076</v>
          </cell>
          <cell r="AG1346">
            <v>1851718</v>
          </cell>
          <cell r="AO1346">
            <v>22198</v>
          </cell>
          <cell r="AP1346">
            <v>8610</v>
          </cell>
          <cell r="AQ1346">
            <v>2</v>
          </cell>
          <cell r="AR1346">
            <v>91122</v>
          </cell>
          <cell r="AS1346">
            <v>52974</v>
          </cell>
          <cell r="AT1346">
            <v>126</v>
          </cell>
          <cell r="AU1346">
            <v>175032</v>
          </cell>
        </row>
        <row r="1347">
          <cell r="M1347">
            <v>30977</v>
          </cell>
          <cell r="N1347">
            <v>18312</v>
          </cell>
          <cell r="O1347">
            <v>7</v>
          </cell>
          <cell r="P1347">
            <v>16324</v>
          </cell>
          <cell r="Q1347">
            <v>8088</v>
          </cell>
          <cell r="R1347">
            <v>4</v>
          </cell>
          <cell r="S1347">
            <v>73712</v>
          </cell>
          <cell r="AA1347">
            <v>55721</v>
          </cell>
          <cell r="AB1347">
            <v>36734</v>
          </cell>
          <cell r="AC1347">
            <v>15</v>
          </cell>
          <cell r="AD1347">
            <v>32764</v>
          </cell>
          <cell r="AE1347">
            <v>16989</v>
          </cell>
          <cell r="AF1347">
            <v>27</v>
          </cell>
          <cell r="AG1347">
            <v>142250</v>
          </cell>
          <cell r="AO1347">
            <v>7987</v>
          </cell>
          <cell r="AP1347">
            <v>4935</v>
          </cell>
          <cell r="AQ1347">
            <v>48</v>
          </cell>
          <cell r="AR1347">
            <v>3307</v>
          </cell>
          <cell r="AS1347">
            <v>2245</v>
          </cell>
          <cell r="AT1347">
            <v>4</v>
          </cell>
          <cell r="AU1347">
            <v>18526</v>
          </cell>
        </row>
        <row r="1348">
          <cell r="M1348">
            <v>75228</v>
          </cell>
          <cell r="N1348">
            <v>47367</v>
          </cell>
          <cell r="O1348">
            <v>116</v>
          </cell>
          <cell r="P1348">
            <v>66868</v>
          </cell>
          <cell r="Q1348">
            <v>34317</v>
          </cell>
          <cell r="R1348">
            <v>288</v>
          </cell>
          <cell r="S1348">
            <v>224184</v>
          </cell>
          <cell r="AA1348">
            <v>161273</v>
          </cell>
          <cell r="AB1348">
            <v>98066</v>
          </cell>
          <cell r="AC1348">
            <v>201</v>
          </cell>
          <cell r="AD1348">
            <v>154657</v>
          </cell>
          <cell r="AE1348">
            <v>75656</v>
          </cell>
          <cell r="AF1348">
            <v>1002</v>
          </cell>
          <cell r="AG1348">
            <v>490855</v>
          </cell>
          <cell r="AO1348">
            <v>15189</v>
          </cell>
          <cell r="AP1348">
            <v>7041</v>
          </cell>
          <cell r="AQ1348">
            <v>4</v>
          </cell>
          <cell r="AR1348">
            <v>11052</v>
          </cell>
          <cell r="AS1348">
            <v>9386</v>
          </cell>
          <cell r="AT1348">
            <v>18</v>
          </cell>
          <cell r="AU1348">
            <v>42690</v>
          </cell>
        </row>
        <row r="1349">
          <cell r="M1349">
            <v>26776</v>
          </cell>
          <cell r="N1349">
            <v>19818</v>
          </cell>
          <cell r="O1349">
            <v>3</v>
          </cell>
          <cell r="P1349">
            <v>43793</v>
          </cell>
          <cell r="Q1349">
            <v>27774</v>
          </cell>
          <cell r="R1349">
            <v>142</v>
          </cell>
          <cell r="S1349">
            <v>118306</v>
          </cell>
          <cell r="AA1349">
            <v>56036</v>
          </cell>
          <cell r="AB1349">
            <v>38021</v>
          </cell>
          <cell r="AC1349">
            <v>26</v>
          </cell>
          <cell r="AD1349">
            <v>79874</v>
          </cell>
          <cell r="AE1349">
            <v>49358</v>
          </cell>
          <cell r="AF1349">
            <v>302</v>
          </cell>
          <cell r="AG1349">
            <v>223617</v>
          </cell>
          <cell r="AO1349">
            <v>11977</v>
          </cell>
          <cell r="AP1349">
            <v>5000</v>
          </cell>
          <cell r="AQ1349">
            <v>3</v>
          </cell>
          <cell r="AR1349">
            <v>9424</v>
          </cell>
          <cell r="AS1349">
            <v>6370</v>
          </cell>
          <cell r="AT1349">
            <v>2</v>
          </cell>
          <cell r="AU1349">
            <v>32776</v>
          </cell>
        </row>
        <row r="1350">
          <cell r="M1350">
            <v>8265</v>
          </cell>
          <cell r="N1350">
            <v>5757</v>
          </cell>
          <cell r="O1350">
            <v>47</v>
          </cell>
          <cell r="P1350">
            <v>13149</v>
          </cell>
          <cell r="Q1350">
            <v>7056</v>
          </cell>
          <cell r="R1350">
            <v>28</v>
          </cell>
          <cell r="S1350">
            <v>34302</v>
          </cell>
          <cell r="AA1350">
            <v>20177</v>
          </cell>
          <cell r="AB1350">
            <v>13102</v>
          </cell>
          <cell r="AC1350">
            <v>82</v>
          </cell>
          <cell r="AD1350">
            <v>32194</v>
          </cell>
          <cell r="AE1350">
            <v>17441</v>
          </cell>
          <cell r="AF1350">
            <v>134</v>
          </cell>
          <cell r="AG1350">
            <v>83130</v>
          </cell>
          <cell r="AO1350">
            <v>3501</v>
          </cell>
          <cell r="AP1350">
            <v>2635</v>
          </cell>
          <cell r="AQ1350">
            <v>9</v>
          </cell>
          <cell r="AR1350">
            <v>2895</v>
          </cell>
          <cell r="AS1350">
            <v>2071</v>
          </cell>
          <cell r="AT1350">
            <v>0</v>
          </cell>
          <cell r="AU1350">
            <v>11111</v>
          </cell>
        </row>
        <row r="1351">
          <cell r="M1351">
            <v>31416</v>
          </cell>
          <cell r="N1351">
            <v>14403</v>
          </cell>
          <cell r="O1351">
            <v>1</v>
          </cell>
          <cell r="P1351">
            <v>19885</v>
          </cell>
          <cell r="Q1351">
            <v>11368</v>
          </cell>
          <cell r="R1351">
            <v>67</v>
          </cell>
          <cell r="S1351">
            <v>77140</v>
          </cell>
          <cell r="AA1351">
            <v>84862</v>
          </cell>
          <cell r="AB1351">
            <v>36468</v>
          </cell>
          <cell r="AC1351">
            <v>33</v>
          </cell>
          <cell r="AD1351">
            <v>48175</v>
          </cell>
          <cell r="AE1351">
            <v>26994</v>
          </cell>
          <cell r="AF1351">
            <v>261</v>
          </cell>
          <cell r="AG1351">
            <v>196793</v>
          </cell>
          <cell r="AO1351">
            <v>4735</v>
          </cell>
          <cell r="AP1351">
            <v>3090</v>
          </cell>
          <cell r="AQ1351">
            <v>0</v>
          </cell>
          <cell r="AR1351">
            <v>3721</v>
          </cell>
          <cell r="AS1351">
            <v>2498</v>
          </cell>
          <cell r="AT1351">
            <v>0</v>
          </cell>
          <cell r="AU1351">
            <v>14044</v>
          </cell>
        </row>
        <row r="1352">
          <cell r="M1352">
            <v>11778</v>
          </cell>
          <cell r="N1352">
            <v>9915</v>
          </cell>
          <cell r="O1352">
            <v>0</v>
          </cell>
          <cell r="P1352">
            <v>9421</v>
          </cell>
          <cell r="Q1352">
            <v>6082</v>
          </cell>
          <cell r="R1352">
            <v>103</v>
          </cell>
          <cell r="S1352">
            <v>37299</v>
          </cell>
          <cell r="AA1352">
            <v>22223</v>
          </cell>
          <cell r="AB1352">
            <v>17255</v>
          </cell>
          <cell r="AC1352">
            <v>0</v>
          </cell>
          <cell r="AD1352">
            <v>20063</v>
          </cell>
          <cell r="AE1352">
            <v>11647</v>
          </cell>
          <cell r="AF1352">
            <v>163</v>
          </cell>
          <cell r="AG1352">
            <v>71351</v>
          </cell>
          <cell r="AO1352">
            <v>2898</v>
          </cell>
          <cell r="AP1352">
            <v>1774</v>
          </cell>
          <cell r="AQ1352">
            <v>0</v>
          </cell>
          <cell r="AR1352">
            <v>2225</v>
          </cell>
          <cell r="AS1352">
            <v>983</v>
          </cell>
          <cell r="AT1352">
            <v>0</v>
          </cell>
          <cell r="AU1352">
            <v>7880</v>
          </cell>
        </row>
        <row r="1353">
          <cell r="M1353">
            <v>10199</v>
          </cell>
          <cell r="N1353">
            <v>8569</v>
          </cell>
          <cell r="O1353">
            <v>6</v>
          </cell>
          <cell r="P1353">
            <v>9471</v>
          </cell>
          <cell r="Q1353">
            <v>7084</v>
          </cell>
          <cell r="R1353">
            <v>28</v>
          </cell>
          <cell r="S1353">
            <v>35357</v>
          </cell>
          <cell r="AA1353">
            <v>25607</v>
          </cell>
          <cell r="AB1353">
            <v>21077</v>
          </cell>
          <cell r="AC1353">
            <v>73</v>
          </cell>
          <cell r="AD1353">
            <v>20740</v>
          </cell>
          <cell r="AE1353">
            <v>14778</v>
          </cell>
          <cell r="AF1353">
            <v>81</v>
          </cell>
          <cell r="AG1353">
            <v>82356</v>
          </cell>
          <cell r="AO1353">
            <v>5713</v>
          </cell>
          <cell r="AP1353">
            <v>4343</v>
          </cell>
          <cell r="AQ1353">
            <v>0</v>
          </cell>
          <cell r="AR1353">
            <v>2543</v>
          </cell>
          <cell r="AS1353">
            <v>1679</v>
          </cell>
          <cell r="AT1353">
            <v>0</v>
          </cell>
          <cell r="AU1353">
            <v>14278</v>
          </cell>
        </row>
        <row r="1354">
          <cell r="M1354">
            <v>27598</v>
          </cell>
          <cell r="N1354">
            <v>19552</v>
          </cell>
          <cell r="O1354">
            <v>12</v>
          </cell>
          <cell r="P1354">
            <v>14026</v>
          </cell>
          <cell r="Q1354">
            <v>8777</v>
          </cell>
          <cell r="R1354">
            <v>26</v>
          </cell>
          <cell r="S1354">
            <v>69991</v>
          </cell>
          <cell r="AA1354">
            <v>51858</v>
          </cell>
          <cell r="AB1354">
            <v>37293</v>
          </cell>
          <cell r="AC1354">
            <v>42</v>
          </cell>
          <cell r="AD1354">
            <v>27476</v>
          </cell>
          <cell r="AE1354">
            <v>16844</v>
          </cell>
          <cell r="AF1354">
            <v>37</v>
          </cell>
          <cell r="AG1354">
            <v>133550</v>
          </cell>
          <cell r="AO1354">
            <v>9447</v>
          </cell>
          <cell r="AP1354">
            <v>7314</v>
          </cell>
          <cell r="AQ1354">
            <v>2</v>
          </cell>
          <cell r="AR1354">
            <v>3083</v>
          </cell>
          <cell r="AS1354">
            <v>2630</v>
          </cell>
          <cell r="AT1354">
            <v>1</v>
          </cell>
          <cell r="AU1354">
            <v>22477</v>
          </cell>
        </row>
        <row r="1355">
          <cell r="M1355">
            <v>20560</v>
          </cell>
          <cell r="N1355">
            <v>16882</v>
          </cell>
          <cell r="O1355">
            <v>2</v>
          </cell>
          <cell r="P1355">
            <v>22044</v>
          </cell>
          <cell r="Q1355">
            <v>16852</v>
          </cell>
          <cell r="R1355">
            <v>20</v>
          </cell>
          <cell r="S1355">
            <v>76360</v>
          </cell>
          <cell r="AA1355">
            <v>38553</v>
          </cell>
          <cell r="AB1355">
            <v>31259</v>
          </cell>
          <cell r="AC1355">
            <v>10</v>
          </cell>
          <cell r="AD1355">
            <v>44629</v>
          </cell>
          <cell r="AE1355">
            <v>32349</v>
          </cell>
          <cell r="AF1355">
            <v>84</v>
          </cell>
          <cell r="AG1355">
            <v>146884</v>
          </cell>
          <cell r="AO1355">
            <v>8043</v>
          </cell>
          <cell r="AP1355">
            <v>6934</v>
          </cell>
          <cell r="AQ1355">
            <v>4</v>
          </cell>
          <cell r="AR1355">
            <v>5892</v>
          </cell>
          <cell r="AS1355">
            <v>4269</v>
          </cell>
          <cell r="AT1355">
            <v>4</v>
          </cell>
          <cell r="AU1355">
            <v>25146</v>
          </cell>
        </row>
        <row r="1356">
          <cell r="M1356">
            <v>37607</v>
          </cell>
          <cell r="N1356">
            <v>30282</v>
          </cell>
          <cell r="O1356">
            <v>5</v>
          </cell>
          <cell r="P1356">
            <v>55187</v>
          </cell>
          <cell r="Q1356">
            <v>39531</v>
          </cell>
          <cell r="R1356">
            <v>79</v>
          </cell>
          <cell r="S1356">
            <v>162691</v>
          </cell>
          <cell r="AA1356">
            <v>122747</v>
          </cell>
          <cell r="AB1356">
            <v>93287</v>
          </cell>
          <cell r="AC1356">
            <v>11</v>
          </cell>
          <cell r="AD1356">
            <v>138171</v>
          </cell>
          <cell r="AE1356">
            <v>102666</v>
          </cell>
          <cell r="AF1356">
            <v>260</v>
          </cell>
          <cell r="AG1356">
            <v>457142</v>
          </cell>
          <cell r="AO1356">
            <v>26674</v>
          </cell>
          <cell r="AP1356">
            <v>24476</v>
          </cell>
          <cell r="AQ1356">
            <v>6</v>
          </cell>
          <cell r="AR1356">
            <v>14674</v>
          </cell>
          <cell r="AS1356">
            <v>11866</v>
          </cell>
          <cell r="AT1356">
            <v>4</v>
          </cell>
          <cell r="AU1356">
            <v>77700</v>
          </cell>
        </row>
        <row r="1357">
          <cell r="M1357">
            <v>21793</v>
          </cell>
          <cell r="N1357">
            <v>18036</v>
          </cell>
          <cell r="O1357">
            <v>3</v>
          </cell>
          <cell r="P1357">
            <v>31492</v>
          </cell>
          <cell r="Q1357">
            <v>23870</v>
          </cell>
          <cell r="R1357">
            <v>106</v>
          </cell>
          <cell r="S1357">
            <v>95300</v>
          </cell>
          <cell r="AA1357">
            <v>42414</v>
          </cell>
          <cell r="AB1357">
            <v>32312</v>
          </cell>
          <cell r="AC1357">
            <v>25</v>
          </cell>
          <cell r="AD1357">
            <v>60290</v>
          </cell>
          <cell r="AE1357">
            <v>43461</v>
          </cell>
          <cell r="AF1357">
            <v>372</v>
          </cell>
          <cell r="AG1357">
            <v>178874</v>
          </cell>
          <cell r="AO1357">
            <v>5315</v>
          </cell>
          <cell r="AP1357">
            <v>4001</v>
          </cell>
          <cell r="AQ1357">
            <v>0</v>
          </cell>
          <cell r="AR1357">
            <v>7123</v>
          </cell>
          <cell r="AS1357">
            <v>3837</v>
          </cell>
          <cell r="AT1357">
            <v>0</v>
          </cell>
          <cell r="AU1357">
            <v>20276</v>
          </cell>
        </row>
        <row r="1358">
          <cell r="M1358">
            <v>27068</v>
          </cell>
          <cell r="N1358">
            <v>13551</v>
          </cell>
          <cell r="O1358">
            <v>0</v>
          </cell>
          <cell r="P1358">
            <v>50526</v>
          </cell>
          <cell r="Q1358">
            <v>30093</v>
          </cell>
          <cell r="R1358">
            <v>100</v>
          </cell>
          <cell r="S1358">
            <v>121338</v>
          </cell>
          <cell r="AA1358">
            <v>82197</v>
          </cell>
          <cell r="AB1358">
            <v>35884</v>
          </cell>
          <cell r="AC1358">
            <v>1</v>
          </cell>
          <cell r="AD1358">
            <v>122864</v>
          </cell>
          <cell r="AE1358">
            <v>65688</v>
          </cell>
          <cell r="AF1358">
            <v>425</v>
          </cell>
          <cell r="AG1358">
            <v>307059</v>
          </cell>
          <cell r="AO1358">
            <v>7033</v>
          </cell>
          <cell r="AP1358">
            <v>3356</v>
          </cell>
          <cell r="AQ1358">
            <v>0</v>
          </cell>
          <cell r="AR1358">
            <v>10256</v>
          </cell>
          <cell r="AS1358">
            <v>4903</v>
          </cell>
          <cell r="AT1358">
            <v>10</v>
          </cell>
          <cell r="AU1358">
            <v>25558</v>
          </cell>
        </row>
        <row r="1359">
          <cell r="M1359">
            <v>17739</v>
          </cell>
          <cell r="N1359">
            <v>13489</v>
          </cell>
          <cell r="O1359">
            <v>0</v>
          </cell>
          <cell r="P1359">
            <v>18566</v>
          </cell>
          <cell r="Q1359">
            <v>10255</v>
          </cell>
          <cell r="R1359">
            <v>66</v>
          </cell>
          <cell r="S1359">
            <v>60115</v>
          </cell>
          <cell r="AA1359">
            <v>71604</v>
          </cell>
          <cell r="AB1359">
            <v>29532</v>
          </cell>
          <cell r="AC1359">
            <v>15</v>
          </cell>
          <cell r="AD1359">
            <v>45208</v>
          </cell>
          <cell r="AE1359">
            <v>23088</v>
          </cell>
          <cell r="AF1359">
            <v>292</v>
          </cell>
          <cell r="AG1359">
            <v>169739</v>
          </cell>
          <cell r="AO1359">
            <v>4246</v>
          </cell>
          <cell r="AP1359">
            <v>2679</v>
          </cell>
          <cell r="AQ1359">
            <v>0</v>
          </cell>
          <cell r="AR1359">
            <v>2872</v>
          </cell>
          <cell r="AS1359">
            <v>1661</v>
          </cell>
          <cell r="AT1359">
            <v>0</v>
          </cell>
          <cell r="AU1359">
            <v>11458</v>
          </cell>
        </row>
        <row r="1360">
          <cell r="M1360">
            <v>8419</v>
          </cell>
          <cell r="N1360">
            <v>4978</v>
          </cell>
          <cell r="O1360">
            <v>9</v>
          </cell>
          <cell r="P1360">
            <v>22399</v>
          </cell>
          <cell r="Q1360">
            <v>13268</v>
          </cell>
          <cell r="R1360">
            <v>64</v>
          </cell>
          <cell r="S1360">
            <v>49137</v>
          </cell>
          <cell r="AA1360">
            <v>21315</v>
          </cell>
          <cell r="AB1360">
            <v>12809</v>
          </cell>
          <cell r="AC1360">
            <v>32</v>
          </cell>
          <cell r="AD1360">
            <v>62555</v>
          </cell>
          <cell r="AE1360">
            <v>34384</v>
          </cell>
          <cell r="AF1360">
            <v>543</v>
          </cell>
          <cell r="AG1360">
            <v>131638</v>
          </cell>
          <cell r="AO1360">
            <v>7261</v>
          </cell>
          <cell r="AP1360">
            <v>3572</v>
          </cell>
          <cell r="AQ1360">
            <v>5</v>
          </cell>
          <cell r="AR1360">
            <v>5684</v>
          </cell>
          <cell r="AS1360">
            <v>3975</v>
          </cell>
          <cell r="AT1360">
            <v>3</v>
          </cell>
          <cell r="AU1360">
            <v>20500</v>
          </cell>
        </row>
        <row r="1361">
          <cell r="M1361">
            <v>35929</v>
          </cell>
          <cell r="N1361">
            <v>31575</v>
          </cell>
          <cell r="O1361">
            <v>16</v>
          </cell>
          <cell r="P1361">
            <v>22184</v>
          </cell>
          <cell r="Q1361">
            <v>15126</v>
          </cell>
          <cell r="R1361">
            <v>50</v>
          </cell>
          <cell r="S1361">
            <v>104880</v>
          </cell>
          <cell r="AA1361">
            <v>66840</v>
          </cell>
          <cell r="AB1361">
            <v>56165</v>
          </cell>
          <cell r="AC1361">
            <v>7</v>
          </cell>
          <cell r="AD1361">
            <v>47189</v>
          </cell>
          <cell r="AE1361">
            <v>36337</v>
          </cell>
          <cell r="AF1361">
            <v>153</v>
          </cell>
          <cell r="AG1361">
            <v>206691</v>
          </cell>
          <cell r="AO1361">
            <v>9791</v>
          </cell>
          <cell r="AP1361">
            <v>5799</v>
          </cell>
          <cell r="AQ1361">
            <v>2</v>
          </cell>
          <cell r="AR1361">
            <v>6027</v>
          </cell>
          <cell r="AS1361">
            <v>4125</v>
          </cell>
          <cell r="AT1361">
            <v>7</v>
          </cell>
          <cell r="AU1361">
            <v>25751</v>
          </cell>
        </row>
        <row r="1362">
          <cell r="M1362">
            <v>29891</v>
          </cell>
          <cell r="N1362">
            <v>16238</v>
          </cell>
          <cell r="O1362">
            <v>0</v>
          </cell>
          <cell r="P1362">
            <v>19880</v>
          </cell>
          <cell r="Q1362">
            <v>13101</v>
          </cell>
          <cell r="R1362">
            <v>81</v>
          </cell>
          <cell r="S1362">
            <v>79191</v>
          </cell>
          <cell r="AA1362">
            <v>80609</v>
          </cell>
          <cell r="AB1362">
            <v>41225</v>
          </cell>
          <cell r="AC1362">
            <v>0</v>
          </cell>
          <cell r="AD1362">
            <v>45687</v>
          </cell>
          <cell r="AE1362">
            <v>26911</v>
          </cell>
          <cell r="AF1362">
            <v>260</v>
          </cell>
          <cell r="AG1362">
            <v>194692</v>
          </cell>
          <cell r="AO1362">
            <v>6770</v>
          </cell>
          <cell r="AP1362">
            <v>3277</v>
          </cell>
          <cell r="AQ1362">
            <v>3</v>
          </cell>
          <cell r="AR1362">
            <v>4798</v>
          </cell>
          <cell r="AS1362">
            <v>2287</v>
          </cell>
          <cell r="AT1362">
            <v>5</v>
          </cell>
          <cell r="AU1362">
            <v>17140</v>
          </cell>
        </row>
        <row r="1363">
          <cell r="M1363">
            <v>15869</v>
          </cell>
          <cell r="N1363">
            <v>12919</v>
          </cell>
          <cell r="O1363">
            <v>0</v>
          </cell>
          <cell r="P1363">
            <v>6571</v>
          </cell>
          <cell r="Q1363">
            <v>4130</v>
          </cell>
          <cell r="R1363">
            <v>19</v>
          </cell>
          <cell r="S1363">
            <v>39508</v>
          </cell>
          <cell r="AA1363">
            <v>33619</v>
          </cell>
          <cell r="AB1363">
            <v>25977</v>
          </cell>
          <cell r="AC1363">
            <v>2</v>
          </cell>
          <cell r="AD1363">
            <v>17813</v>
          </cell>
          <cell r="AE1363">
            <v>12126</v>
          </cell>
          <cell r="AF1363">
            <v>56</v>
          </cell>
          <cell r="AG1363">
            <v>89593</v>
          </cell>
          <cell r="AO1363">
            <v>5853</v>
          </cell>
          <cell r="AP1363">
            <v>3326</v>
          </cell>
          <cell r="AQ1363">
            <v>2</v>
          </cell>
          <cell r="AR1363">
            <v>3434</v>
          </cell>
          <cell r="AS1363">
            <v>1589</v>
          </cell>
          <cell r="AT1363">
            <v>0</v>
          </cell>
          <cell r="AU1363">
            <v>14204</v>
          </cell>
        </row>
        <row r="1364">
          <cell r="M1364">
            <v>10623</v>
          </cell>
          <cell r="N1364">
            <v>9329</v>
          </cell>
          <cell r="O1364">
            <v>4</v>
          </cell>
          <cell r="P1364">
            <v>11219</v>
          </cell>
          <cell r="Q1364">
            <v>8641</v>
          </cell>
          <cell r="R1364">
            <v>11</v>
          </cell>
          <cell r="S1364">
            <v>39827</v>
          </cell>
          <cell r="AA1364">
            <v>23452</v>
          </cell>
          <cell r="AB1364">
            <v>18878</v>
          </cell>
          <cell r="AC1364">
            <v>10</v>
          </cell>
          <cell r="AD1364">
            <v>23546</v>
          </cell>
          <cell r="AE1364">
            <v>19389</v>
          </cell>
          <cell r="AF1364">
            <v>64</v>
          </cell>
          <cell r="AG1364">
            <v>85339</v>
          </cell>
          <cell r="AO1364">
            <v>9654</v>
          </cell>
          <cell r="AP1364">
            <v>4878</v>
          </cell>
          <cell r="AQ1364">
            <v>79</v>
          </cell>
          <cell r="AR1364">
            <v>4580</v>
          </cell>
          <cell r="AS1364">
            <v>2711</v>
          </cell>
          <cell r="AT1364">
            <v>0</v>
          </cell>
          <cell r="AU1364">
            <v>21902</v>
          </cell>
        </row>
        <row r="1365">
          <cell r="M1365">
            <v>11402</v>
          </cell>
          <cell r="N1365">
            <v>10184</v>
          </cell>
          <cell r="O1365">
            <v>11</v>
          </cell>
          <cell r="P1365">
            <v>12771</v>
          </cell>
          <cell r="Q1365">
            <v>10411</v>
          </cell>
          <cell r="R1365">
            <v>33</v>
          </cell>
          <cell r="S1365">
            <v>44812</v>
          </cell>
          <cell r="AA1365">
            <v>27951</v>
          </cell>
          <cell r="AB1365">
            <v>20610</v>
          </cell>
          <cell r="AC1365">
            <v>31</v>
          </cell>
          <cell r="AD1365">
            <v>27245</v>
          </cell>
          <cell r="AE1365">
            <v>17759</v>
          </cell>
          <cell r="AF1365">
            <v>71</v>
          </cell>
          <cell r="AG1365">
            <v>93667</v>
          </cell>
          <cell r="AO1365">
            <v>3941</v>
          </cell>
          <cell r="AP1365">
            <v>2697</v>
          </cell>
          <cell r="AQ1365">
            <v>1</v>
          </cell>
          <cell r="AR1365">
            <v>3355</v>
          </cell>
          <cell r="AS1365">
            <v>2737</v>
          </cell>
          <cell r="AT1365">
            <v>0</v>
          </cell>
          <cell r="AU1365">
            <v>12731</v>
          </cell>
        </row>
        <row r="1366">
          <cell r="M1366">
            <v>39854</v>
          </cell>
          <cell r="N1366">
            <v>39039</v>
          </cell>
          <cell r="O1366">
            <v>28</v>
          </cell>
          <cell r="P1366">
            <v>34691</v>
          </cell>
          <cell r="Q1366">
            <v>26046</v>
          </cell>
          <cell r="R1366">
            <v>106</v>
          </cell>
          <cell r="S1366">
            <v>139764</v>
          </cell>
          <cell r="AA1366">
            <v>67338</v>
          </cell>
          <cell r="AB1366">
            <v>63530</v>
          </cell>
          <cell r="AC1366">
            <v>60</v>
          </cell>
          <cell r="AD1366">
            <v>59173</v>
          </cell>
          <cell r="AE1366">
            <v>44662</v>
          </cell>
          <cell r="AF1366">
            <v>214</v>
          </cell>
          <cell r="AG1366">
            <v>234977</v>
          </cell>
          <cell r="AO1366">
            <v>13622</v>
          </cell>
          <cell r="AP1366">
            <v>12396</v>
          </cell>
          <cell r="AQ1366">
            <v>0</v>
          </cell>
          <cell r="AR1366">
            <v>5180</v>
          </cell>
          <cell r="AS1366">
            <v>5756</v>
          </cell>
          <cell r="AT1366">
            <v>0</v>
          </cell>
          <cell r="AU1366">
            <v>36954</v>
          </cell>
        </row>
        <row r="1367">
          <cell r="M1367">
            <v>37337</v>
          </cell>
          <cell r="N1367">
            <v>34916</v>
          </cell>
          <cell r="O1367">
            <v>32</v>
          </cell>
          <cell r="P1367">
            <v>71681</v>
          </cell>
          <cell r="Q1367">
            <v>50589</v>
          </cell>
          <cell r="R1367">
            <v>199</v>
          </cell>
          <cell r="S1367">
            <v>194754</v>
          </cell>
          <cell r="AA1367">
            <v>74384</v>
          </cell>
          <cell r="AB1367">
            <v>61905</v>
          </cell>
          <cell r="AC1367">
            <v>25</v>
          </cell>
          <cell r="AD1367">
            <v>143568</v>
          </cell>
          <cell r="AE1367">
            <v>94185</v>
          </cell>
          <cell r="AF1367">
            <v>346</v>
          </cell>
          <cell r="AG1367">
            <v>374413</v>
          </cell>
          <cell r="AO1367">
            <v>11185</v>
          </cell>
          <cell r="AP1367">
            <v>6900</v>
          </cell>
          <cell r="AQ1367">
            <v>2</v>
          </cell>
          <cell r="AR1367">
            <v>12661</v>
          </cell>
          <cell r="AS1367">
            <v>6981</v>
          </cell>
          <cell r="AT1367">
            <v>8</v>
          </cell>
          <cell r="AU1367">
            <v>37737</v>
          </cell>
        </row>
        <row r="1368">
          <cell r="M1368">
            <v>11612</v>
          </cell>
          <cell r="N1368">
            <v>10571</v>
          </cell>
          <cell r="O1368">
            <v>1</v>
          </cell>
          <cell r="P1368">
            <v>30664</v>
          </cell>
          <cell r="Q1368">
            <v>14747</v>
          </cell>
          <cell r="R1368">
            <v>31</v>
          </cell>
          <cell r="S1368">
            <v>67626</v>
          </cell>
          <cell r="AA1368">
            <v>27462</v>
          </cell>
          <cell r="AB1368">
            <v>19024</v>
          </cell>
          <cell r="AC1368">
            <v>8</v>
          </cell>
          <cell r="AD1368">
            <v>50424</v>
          </cell>
          <cell r="AE1368">
            <v>27142</v>
          </cell>
          <cell r="AF1368">
            <v>81</v>
          </cell>
          <cell r="AG1368">
            <v>124141</v>
          </cell>
          <cell r="AO1368">
            <v>6077</v>
          </cell>
          <cell r="AP1368">
            <v>4748</v>
          </cell>
          <cell r="AQ1368">
            <v>0</v>
          </cell>
          <cell r="AR1368">
            <v>4143</v>
          </cell>
          <cell r="AS1368">
            <v>3414</v>
          </cell>
          <cell r="AT1368">
            <v>2</v>
          </cell>
          <cell r="AU1368">
            <v>18384</v>
          </cell>
        </row>
        <row r="1369">
          <cell r="M1369">
            <v>19325</v>
          </cell>
          <cell r="N1369">
            <v>18397</v>
          </cell>
          <cell r="O1369">
            <v>22</v>
          </cell>
          <cell r="P1369">
            <v>11225</v>
          </cell>
          <cell r="Q1369">
            <v>8436</v>
          </cell>
          <cell r="R1369">
            <v>34</v>
          </cell>
          <cell r="S1369">
            <v>57439</v>
          </cell>
          <cell r="AA1369">
            <v>36408</v>
          </cell>
          <cell r="AB1369">
            <v>32695</v>
          </cell>
          <cell r="AC1369">
            <v>98</v>
          </cell>
          <cell r="AD1369">
            <v>21533</v>
          </cell>
          <cell r="AE1369">
            <v>16208</v>
          </cell>
          <cell r="AF1369">
            <v>51</v>
          </cell>
          <cell r="AG1369">
            <v>106993</v>
          </cell>
          <cell r="AO1369">
            <v>5978</v>
          </cell>
          <cell r="AP1369">
            <v>4433</v>
          </cell>
          <cell r="AQ1369">
            <v>15</v>
          </cell>
          <cell r="AR1369">
            <v>2030</v>
          </cell>
          <cell r="AS1369">
            <v>1273</v>
          </cell>
          <cell r="AT1369">
            <v>1</v>
          </cell>
          <cell r="AU1369">
            <v>13730</v>
          </cell>
        </row>
        <row r="1370">
          <cell r="M1370">
            <v>28872</v>
          </cell>
          <cell r="N1370">
            <v>24822</v>
          </cell>
          <cell r="O1370">
            <v>20</v>
          </cell>
          <cell r="P1370">
            <v>31065</v>
          </cell>
          <cell r="Q1370">
            <v>23154</v>
          </cell>
          <cell r="R1370">
            <v>76</v>
          </cell>
          <cell r="S1370">
            <v>108009</v>
          </cell>
          <cell r="AA1370">
            <v>60011</v>
          </cell>
          <cell r="AB1370">
            <v>51179</v>
          </cell>
          <cell r="AC1370">
            <v>64</v>
          </cell>
          <cell r="AD1370">
            <v>66953</v>
          </cell>
          <cell r="AE1370">
            <v>53505</v>
          </cell>
          <cell r="AF1370">
            <v>338</v>
          </cell>
          <cell r="AG1370">
            <v>232050</v>
          </cell>
          <cell r="AO1370">
            <v>11365</v>
          </cell>
          <cell r="AP1370">
            <v>7369</v>
          </cell>
          <cell r="AQ1370">
            <v>0</v>
          </cell>
          <cell r="AR1370">
            <v>5348</v>
          </cell>
          <cell r="AS1370">
            <v>4629</v>
          </cell>
          <cell r="AT1370">
            <v>2</v>
          </cell>
          <cell r="AU1370">
            <v>28713</v>
          </cell>
        </row>
        <row r="1371">
          <cell r="M1371">
            <v>34824</v>
          </cell>
          <cell r="N1371">
            <v>31504</v>
          </cell>
          <cell r="O1371">
            <v>15</v>
          </cell>
          <cell r="P1371">
            <v>35832</v>
          </cell>
          <cell r="Q1371">
            <v>24385</v>
          </cell>
          <cell r="R1371">
            <v>56</v>
          </cell>
          <cell r="S1371">
            <v>126616</v>
          </cell>
          <cell r="AA1371">
            <v>67615</v>
          </cell>
          <cell r="AB1371">
            <v>57717</v>
          </cell>
          <cell r="AC1371">
            <v>155</v>
          </cell>
          <cell r="AD1371">
            <v>68347</v>
          </cell>
          <cell r="AE1371">
            <v>48586</v>
          </cell>
          <cell r="AF1371">
            <v>216</v>
          </cell>
          <cell r="AG1371">
            <v>242636</v>
          </cell>
          <cell r="AO1371">
            <v>6136</v>
          </cell>
          <cell r="AP1371">
            <v>4491</v>
          </cell>
          <cell r="AQ1371">
            <v>3</v>
          </cell>
          <cell r="AR1371">
            <v>4485</v>
          </cell>
          <cell r="AS1371">
            <v>4530</v>
          </cell>
          <cell r="AT1371">
            <v>4</v>
          </cell>
          <cell r="AU1371">
            <v>19649</v>
          </cell>
        </row>
        <row r="1372">
          <cell r="M1372">
            <v>69654</v>
          </cell>
          <cell r="N1372">
            <v>30014</v>
          </cell>
          <cell r="O1372">
            <v>1</v>
          </cell>
          <cell r="P1372">
            <v>22779</v>
          </cell>
          <cell r="Q1372">
            <v>15806</v>
          </cell>
          <cell r="R1372">
            <v>10</v>
          </cell>
          <cell r="S1372">
            <v>138264</v>
          </cell>
          <cell r="AA1372">
            <v>88566</v>
          </cell>
          <cell r="AB1372">
            <v>66712</v>
          </cell>
          <cell r="AC1372">
            <v>0</v>
          </cell>
          <cell r="AD1372">
            <v>50820</v>
          </cell>
          <cell r="AE1372">
            <v>34227</v>
          </cell>
          <cell r="AF1372">
            <v>14</v>
          </cell>
          <cell r="AG1372">
            <v>240339</v>
          </cell>
          <cell r="AO1372">
            <v>17995</v>
          </cell>
          <cell r="AP1372">
            <v>8490</v>
          </cell>
          <cell r="AQ1372">
            <v>3</v>
          </cell>
          <cell r="AR1372">
            <v>15553</v>
          </cell>
          <cell r="AS1372">
            <v>6427</v>
          </cell>
          <cell r="AT1372">
            <v>8</v>
          </cell>
          <cell r="AU1372">
            <v>48476</v>
          </cell>
        </row>
        <row r="1373">
          <cell r="M1373">
            <v>32152</v>
          </cell>
          <cell r="N1373">
            <v>20147</v>
          </cell>
          <cell r="O1373">
            <v>20</v>
          </cell>
          <cell r="P1373">
            <v>20454</v>
          </cell>
          <cell r="Q1373">
            <v>13002</v>
          </cell>
          <cell r="R1373">
            <v>66</v>
          </cell>
          <cell r="S1373">
            <v>85841</v>
          </cell>
          <cell r="AA1373">
            <v>94377</v>
          </cell>
          <cell r="AB1373">
            <v>61262</v>
          </cell>
          <cell r="AC1373">
            <v>74</v>
          </cell>
          <cell r="AD1373">
            <v>54628</v>
          </cell>
          <cell r="AE1373">
            <v>37026</v>
          </cell>
          <cell r="AF1373">
            <v>288</v>
          </cell>
          <cell r="AG1373">
            <v>247655</v>
          </cell>
          <cell r="AO1373">
            <v>11291</v>
          </cell>
          <cell r="AP1373">
            <v>8659</v>
          </cell>
          <cell r="AQ1373">
            <v>0</v>
          </cell>
          <cell r="AR1373">
            <v>6754</v>
          </cell>
          <cell r="AS1373">
            <v>7680</v>
          </cell>
          <cell r="AT1373">
            <v>0</v>
          </cell>
          <cell r="AU1373">
            <v>34384</v>
          </cell>
        </row>
        <row r="1374">
          <cell r="M1374">
            <v>4699</v>
          </cell>
          <cell r="N1374">
            <v>3419</v>
          </cell>
          <cell r="O1374">
            <v>9</v>
          </cell>
          <cell r="P1374">
            <v>8585</v>
          </cell>
          <cell r="Q1374">
            <v>4684</v>
          </cell>
          <cell r="R1374">
            <v>51</v>
          </cell>
          <cell r="S1374">
            <v>21447</v>
          </cell>
          <cell r="AA1374">
            <v>11808</v>
          </cell>
          <cell r="AB1374">
            <v>7372</v>
          </cell>
          <cell r="AC1374">
            <v>32</v>
          </cell>
          <cell r="AD1374">
            <v>16424</v>
          </cell>
          <cell r="AE1374">
            <v>8545</v>
          </cell>
          <cell r="AF1374">
            <v>74</v>
          </cell>
          <cell r="AG1374">
            <v>44255</v>
          </cell>
          <cell r="AO1374">
            <v>4750</v>
          </cell>
          <cell r="AP1374">
            <v>2401</v>
          </cell>
          <cell r="AQ1374">
            <v>1</v>
          </cell>
          <cell r="AR1374">
            <v>2343</v>
          </cell>
          <cell r="AS1374">
            <v>1638</v>
          </cell>
          <cell r="AT1374">
            <v>0</v>
          </cell>
          <cell r="AU1374">
            <v>11133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G"/>
      <sheetName val="Total"/>
      <sheetName val="ACH-BAL"/>
      <sheetName val="OUT STANDING"/>
    </sheetNames>
    <sheetDataSet>
      <sheetData sheetId="0">
        <row r="12">
          <cell r="DC12">
            <v>31734</v>
          </cell>
          <cell r="DD12">
            <v>21798</v>
          </cell>
        </row>
        <row r="13">
          <cell r="DC13">
            <v>31734</v>
          </cell>
          <cell r="DD13">
            <v>21798</v>
          </cell>
        </row>
        <row r="14">
          <cell r="DC14">
            <v>1040528</v>
          </cell>
          <cell r="DD14">
            <v>767234</v>
          </cell>
        </row>
        <row r="15">
          <cell r="DC15">
            <v>162073</v>
          </cell>
          <cell r="DD15">
            <v>143428</v>
          </cell>
        </row>
        <row r="18">
          <cell r="DC18">
            <v>104112</v>
          </cell>
          <cell r="DD18">
            <v>91279</v>
          </cell>
        </row>
        <row r="19">
          <cell r="DC19">
            <v>58445</v>
          </cell>
          <cell r="DD19">
            <v>50645</v>
          </cell>
        </row>
        <row r="20">
          <cell r="DC20">
            <v>104112</v>
          </cell>
          <cell r="DD20">
            <v>91279</v>
          </cell>
        </row>
        <row r="21">
          <cell r="DC21">
            <v>58445</v>
          </cell>
          <cell r="DD21">
            <v>50645</v>
          </cell>
        </row>
        <row r="22">
          <cell r="DC22">
            <v>89711</v>
          </cell>
          <cell r="DD22">
            <v>83286</v>
          </cell>
        </row>
        <row r="23">
          <cell r="DC23">
            <v>36389</v>
          </cell>
          <cell r="DD23">
            <v>33844</v>
          </cell>
        </row>
        <row r="24">
          <cell r="DC24">
            <v>76337</v>
          </cell>
          <cell r="DD24">
            <v>66522</v>
          </cell>
        </row>
        <row r="25">
          <cell r="DC25">
            <v>30005.200000000001</v>
          </cell>
          <cell r="DD25">
            <v>26360</v>
          </cell>
        </row>
        <row r="29">
          <cell r="DC29">
            <v>154</v>
          </cell>
          <cell r="DD29">
            <v>149</v>
          </cell>
        </row>
        <row r="30">
          <cell r="DC30">
            <v>154</v>
          </cell>
          <cell r="DD30">
            <v>149</v>
          </cell>
        </row>
        <row r="31">
          <cell r="DC31">
            <v>723</v>
          </cell>
          <cell r="DD31">
            <v>699</v>
          </cell>
        </row>
        <row r="32">
          <cell r="DC32">
            <v>723</v>
          </cell>
          <cell r="DD32">
            <v>699</v>
          </cell>
        </row>
        <row r="33">
          <cell r="DC33">
            <v>150</v>
          </cell>
          <cell r="DD33">
            <v>146</v>
          </cell>
        </row>
        <row r="34">
          <cell r="DC34">
            <v>715</v>
          </cell>
          <cell r="DD34">
            <v>690</v>
          </cell>
        </row>
        <row r="36">
          <cell r="DC36">
            <v>2430020</v>
          </cell>
          <cell r="DD36">
            <v>2253024</v>
          </cell>
        </row>
        <row r="37">
          <cell r="DC37">
            <v>3070709</v>
          </cell>
          <cell r="DD37">
            <v>2787936</v>
          </cell>
        </row>
        <row r="38">
          <cell r="DC38">
            <v>466401</v>
          </cell>
          <cell r="DD38">
            <v>347113</v>
          </cell>
        </row>
        <row r="39">
          <cell r="DC39">
            <v>877151.66</v>
          </cell>
          <cell r="DD39">
            <v>695846.8600000001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-data-entry"/>
      <sheetName val="DEP-ADV-REV"/>
      <sheetName val="WS-ADV-REV"/>
      <sheetName val="kcc-Total-REV"/>
      <sheetName val="min-dis-rev"/>
      <sheetName val="min-women-REV"/>
      <sheetName val="JLGS"/>
    </sheetNames>
    <sheetDataSet>
      <sheetData sheetId="0">
        <row r="5">
          <cell r="B5" t="str">
            <v>Canara Bank</v>
          </cell>
        </row>
        <row r="6">
          <cell r="B6" t="str">
            <v>Corporation Bank</v>
          </cell>
        </row>
        <row r="7">
          <cell r="B7" t="str">
            <v>Syndicate Bank</v>
          </cell>
        </row>
        <row r="8">
          <cell r="B8" t="str">
            <v>State Bank of India</v>
          </cell>
        </row>
        <row r="9">
          <cell r="B9" t="str">
            <v>Vijaya Bank</v>
          </cell>
        </row>
        <row r="13">
          <cell r="B13" t="str">
            <v>Allahabad Bank</v>
          </cell>
        </row>
        <row r="14">
          <cell r="B14" t="str">
            <v>Andhrabank</v>
          </cell>
        </row>
        <row r="15">
          <cell r="B15" t="str">
            <v>Bank of Baroda</v>
          </cell>
        </row>
        <row r="16">
          <cell r="B16" t="str">
            <v>Bank of India</v>
          </cell>
        </row>
        <row r="17">
          <cell r="B17" t="str">
            <v>Bank of Maharastra</v>
          </cell>
        </row>
        <row r="18">
          <cell r="B18" t="str">
            <v>Central Bank of India</v>
          </cell>
        </row>
        <row r="19">
          <cell r="B19" t="str">
            <v>Dena Bank</v>
          </cell>
        </row>
        <row r="20">
          <cell r="B20" t="str">
            <v xml:space="preserve">Indian Bank </v>
          </cell>
        </row>
        <row r="21">
          <cell r="B21" t="str">
            <v>Indian Overseas Bank</v>
          </cell>
        </row>
        <row r="22">
          <cell r="B22" t="str">
            <v>Oriental Bank of Commerce</v>
          </cell>
        </row>
        <row r="23">
          <cell r="B23" t="str">
            <v>Punjab National Bank</v>
          </cell>
        </row>
        <row r="24">
          <cell r="B24" t="str">
            <v>Punjab and Synd Bank</v>
          </cell>
        </row>
        <row r="25">
          <cell r="B25" t="str">
            <v>UCO Bank</v>
          </cell>
        </row>
        <row r="26">
          <cell r="B26" t="str">
            <v>Union Bank Of India</v>
          </cell>
        </row>
        <row r="27">
          <cell r="B27" t="str">
            <v>United Bank of India</v>
          </cell>
        </row>
        <row r="28">
          <cell r="B28" t="str">
            <v>IDBI Bank</v>
          </cell>
        </row>
        <row r="32">
          <cell r="B32" t="str">
            <v>Karnataka Bank Ltd</v>
          </cell>
        </row>
        <row r="33">
          <cell r="B33" t="str">
            <v>Kotak Mahendra Bank</v>
          </cell>
        </row>
        <row r="34">
          <cell r="B34" t="str">
            <v>Cathelic Syrian Bank Ltd.</v>
          </cell>
        </row>
        <row r="35">
          <cell r="B35" t="str">
            <v>City Union Bank Ltd</v>
          </cell>
        </row>
        <row r="36">
          <cell r="B36" t="str">
            <v>Dhanalaxmi Bank Ltd.</v>
          </cell>
        </row>
        <row r="37">
          <cell r="B37" t="str">
            <v>Federal Bank Ltd.</v>
          </cell>
        </row>
        <row r="38">
          <cell r="B38" t="str">
            <v>J and K Bank Ltd</v>
          </cell>
        </row>
        <row r="39">
          <cell r="B39" t="str">
            <v>Karur Vysya Bank Ltd.</v>
          </cell>
        </row>
        <row r="40">
          <cell r="B40" t="str">
            <v>Lakshmi Vilas Bank Ltd</v>
          </cell>
        </row>
        <row r="41">
          <cell r="B41" t="str">
            <v xml:space="preserve">Ratnakar Bank Ltd </v>
          </cell>
        </row>
        <row r="42">
          <cell r="B42" t="str">
            <v>South Indian Bank Ltd</v>
          </cell>
        </row>
        <row r="43">
          <cell r="B43" t="str">
            <v>Tamil Nadu Merchantile Bank Ltd.</v>
          </cell>
        </row>
        <row r="44">
          <cell r="B44" t="str">
            <v>IndusInd Bank</v>
          </cell>
        </row>
        <row r="45">
          <cell r="B45" t="str">
            <v>HDFC Bank Ltd</v>
          </cell>
        </row>
        <row r="46">
          <cell r="B46" t="str">
            <v xml:space="preserve">Axis Bank Ltd </v>
          </cell>
        </row>
        <row r="47">
          <cell r="B47" t="str">
            <v>ICICI Bank Ltd</v>
          </cell>
        </row>
        <row r="48">
          <cell r="B48" t="str">
            <v>YES BANK Ltd.</v>
          </cell>
        </row>
        <row r="49">
          <cell r="B49" t="str">
            <v>Bandhan Bank</v>
          </cell>
        </row>
        <row r="62">
          <cell r="B62" t="str">
            <v>KSCARD Bk.Ltd</v>
          </cell>
        </row>
        <row r="63">
          <cell r="B63" t="str">
            <v xml:space="preserve">K.S.Coop Apex Bank ltd </v>
          </cell>
        </row>
        <row r="64">
          <cell r="B64" t="str">
            <v>Indl.Co.Op.Bank ltd.</v>
          </cell>
        </row>
        <row r="66">
          <cell r="B66" t="str">
            <v>KSFC</v>
          </cell>
        </row>
        <row r="69">
          <cell r="B69" t="str">
            <v>Equitas Small Finance Bank</v>
          </cell>
        </row>
        <row r="70">
          <cell r="B70" t="str">
            <v>Ujjivan Small Finnance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SS"/>
      <sheetName val="PASHU"/>
      <sheetName val="npapmegp"/>
      <sheetName val="Sheet1"/>
      <sheetName val="REPORT-pmegp-npa level"/>
    </sheetNames>
    <sheetDataSet>
      <sheetData sheetId="0">
        <row r="6">
          <cell r="B6" t="str">
            <v>Canara Bank</v>
          </cell>
          <cell r="CW6">
            <v>1598</v>
          </cell>
          <cell r="CX6">
            <v>10220</v>
          </cell>
          <cell r="CY6">
            <v>336</v>
          </cell>
          <cell r="CZ6">
            <v>850</v>
          </cell>
          <cell r="DA6">
            <v>382</v>
          </cell>
          <cell r="DB6">
            <v>1078</v>
          </cell>
          <cell r="DC6">
            <v>4762</v>
          </cell>
          <cell r="DD6">
            <v>1452</v>
          </cell>
          <cell r="DE6">
            <v>1124</v>
          </cell>
          <cell r="DF6">
            <v>46.594911937377695</v>
          </cell>
          <cell r="DG6">
            <v>170.8235294117647</v>
          </cell>
          <cell r="DH6">
            <v>104.26716141001855</v>
          </cell>
        </row>
        <row r="7">
          <cell r="B7" t="str">
            <v>Corporation Bank</v>
          </cell>
          <cell r="CW7">
            <v>232</v>
          </cell>
          <cell r="CX7">
            <v>1188</v>
          </cell>
          <cell r="CY7">
            <v>0</v>
          </cell>
          <cell r="CZ7">
            <v>0</v>
          </cell>
          <cell r="DA7">
            <v>157</v>
          </cell>
          <cell r="DB7">
            <v>1450</v>
          </cell>
          <cell r="DC7">
            <v>308</v>
          </cell>
          <cell r="DD7">
            <v>0</v>
          </cell>
          <cell r="DE7">
            <v>0</v>
          </cell>
          <cell r="DF7">
            <v>25.925925925925924</v>
          </cell>
          <cell r="DG7" t="e">
            <v>#DIV/0!</v>
          </cell>
          <cell r="DH7">
            <v>0</v>
          </cell>
        </row>
        <row r="8">
          <cell r="B8" t="str">
            <v>Syndicate Bank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 t="e">
            <v>#DIV/0!</v>
          </cell>
          <cell r="DG8" t="e">
            <v>#DIV/0!</v>
          </cell>
          <cell r="DH8" t="e">
            <v>#DIV/0!</v>
          </cell>
        </row>
        <row r="9">
          <cell r="B9" t="str">
            <v>State Bank of India</v>
          </cell>
          <cell r="CW9">
            <v>581</v>
          </cell>
          <cell r="CX9">
            <v>2388</v>
          </cell>
          <cell r="CY9">
            <v>120</v>
          </cell>
          <cell r="CZ9">
            <v>457</v>
          </cell>
          <cell r="DA9">
            <v>1943</v>
          </cell>
          <cell r="DB9">
            <v>8202</v>
          </cell>
          <cell r="DC9">
            <v>95</v>
          </cell>
          <cell r="DD9">
            <v>18</v>
          </cell>
          <cell r="DE9">
            <v>706</v>
          </cell>
          <cell r="DF9">
            <v>3.9782244556113908</v>
          </cell>
          <cell r="DG9">
            <v>3.9387308533916849</v>
          </cell>
          <cell r="DH9">
            <v>8.6076566691050953</v>
          </cell>
        </row>
        <row r="10">
          <cell r="B10" t="str">
            <v>Vijaya Bank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 t="e">
            <v>#DIV/0!</v>
          </cell>
          <cell r="DG10" t="e">
            <v>#DIV/0!</v>
          </cell>
          <cell r="DH10" t="e">
            <v>#DIV/0!</v>
          </cell>
        </row>
        <row r="11">
          <cell r="CW11">
            <v>2411</v>
          </cell>
          <cell r="CX11">
            <v>13796</v>
          </cell>
          <cell r="CY11">
            <v>456</v>
          </cell>
          <cell r="CZ11">
            <v>1307</v>
          </cell>
          <cell r="DA11">
            <v>2482</v>
          </cell>
          <cell r="DB11">
            <v>10730</v>
          </cell>
          <cell r="DC11">
            <v>5165</v>
          </cell>
          <cell r="DD11">
            <v>1470</v>
          </cell>
          <cell r="DE11">
            <v>1830</v>
          </cell>
          <cell r="DF11">
            <v>37.438387938532905</v>
          </cell>
          <cell r="DG11">
            <v>112.47130833970927</v>
          </cell>
          <cell r="DH11">
            <v>17.054986020503264</v>
          </cell>
        </row>
        <row r="13">
          <cell r="B13" t="str">
            <v>Allahabad Bank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48</v>
          </cell>
          <cell r="DB13">
            <v>271</v>
          </cell>
          <cell r="DC13">
            <v>0</v>
          </cell>
          <cell r="DD13">
            <v>0</v>
          </cell>
          <cell r="DE13">
            <v>23.08</v>
          </cell>
          <cell r="DF13" t="e">
            <v>#DIV/0!</v>
          </cell>
          <cell r="DG13" t="e">
            <v>#DIV/0!</v>
          </cell>
          <cell r="DH13">
            <v>8.5166051660516597</v>
          </cell>
        </row>
        <row r="14">
          <cell r="B14" t="str">
            <v>Andhrabank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112</v>
          </cell>
          <cell r="DB14">
            <v>542</v>
          </cell>
          <cell r="DC14">
            <v>0</v>
          </cell>
          <cell r="DD14">
            <v>0</v>
          </cell>
          <cell r="DE14">
            <v>0</v>
          </cell>
          <cell r="DF14" t="e">
            <v>#DIV/0!</v>
          </cell>
          <cell r="DG14" t="e">
            <v>#DIV/0!</v>
          </cell>
          <cell r="DH14">
            <v>0</v>
          </cell>
        </row>
        <row r="15">
          <cell r="B15" t="str">
            <v>Bank of Baroda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 t="e">
            <v>#DIV/0!</v>
          </cell>
          <cell r="DG15" t="e">
            <v>#DIV/0!</v>
          </cell>
          <cell r="DH15" t="e">
            <v>#DIV/0!</v>
          </cell>
        </row>
        <row r="16">
          <cell r="B16" t="str">
            <v>Bank of India</v>
          </cell>
          <cell r="CW16">
            <v>165</v>
          </cell>
          <cell r="CX16">
            <v>797.24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111.16</v>
          </cell>
          <cell r="DD16">
            <v>0</v>
          </cell>
          <cell r="DE16">
            <v>0</v>
          </cell>
          <cell r="DF16">
            <v>13.943103707791881</v>
          </cell>
          <cell r="DG16" t="e">
            <v>#DIV/0!</v>
          </cell>
          <cell r="DH16" t="e">
            <v>#DIV/0!</v>
          </cell>
        </row>
        <row r="17">
          <cell r="B17" t="str">
            <v>Bank of Maharastra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 t="e">
            <v>#DIV/0!</v>
          </cell>
          <cell r="DG17" t="e">
            <v>#DIV/0!</v>
          </cell>
          <cell r="DH17" t="e">
            <v>#DIV/0!</v>
          </cell>
        </row>
        <row r="18">
          <cell r="B18" t="str">
            <v>Central Bank of India</v>
          </cell>
          <cell r="CW18">
            <v>142</v>
          </cell>
          <cell r="CX18">
            <v>261</v>
          </cell>
          <cell r="CY18">
            <v>416</v>
          </cell>
          <cell r="CZ18">
            <v>323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 t="e">
            <v>#DIV/0!</v>
          </cell>
        </row>
        <row r="19">
          <cell r="B19" t="str">
            <v>Dena Bank</v>
          </cell>
          <cell r="CW19">
            <v>65</v>
          </cell>
          <cell r="CX19">
            <v>123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78</v>
          </cell>
          <cell r="DD19">
            <v>0</v>
          </cell>
          <cell r="DE19">
            <v>0</v>
          </cell>
          <cell r="DF19">
            <v>63.414634146341463</v>
          </cell>
          <cell r="DG19" t="e">
            <v>#DIV/0!</v>
          </cell>
          <cell r="DH19" t="e">
            <v>#DIV/0!</v>
          </cell>
        </row>
        <row r="20">
          <cell r="B20" t="str">
            <v xml:space="preserve">Indian Bank 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 t="e">
            <v>#DIV/0!</v>
          </cell>
          <cell r="DG20" t="e">
            <v>#DIV/0!</v>
          </cell>
          <cell r="DH20" t="e">
            <v>#DIV/0!</v>
          </cell>
        </row>
        <row r="21">
          <cell r="B21" t="str">
            <v>Indian Overseas Bank</v>
          </cell>
          <cell r="CW21">
            <v>37</v>
          </cell>
          <cell r="CX21">
            <v>159.80000000000001</v>
          </cell>
          <cell r="CY21">
            <v>0</v>
          </cell>
          <cell r="CZ21">
            <v>0</v>
          </cell>
          <cell r="DA21">
            <v>7</v>
          </cell>
          <cell r="DB21">
            <v>27.2</v>
          </cell>
          <cell r="DC21">
            <v>24</v>
          </cell>
          <cell r="DD21">
            <v>0</v>
          </cell>
          <cell r="DE21">
            <v>0</v>
          </cell>
          <cell r="DF21">
            <v>15.01877346683354</v>
          </cell>
          <cell r="DG21" t="e">
            <v>#DIV/0!</v>
          </cell>
          <cell r="DH21">
            <v>0</v>
          </cell>
        </row>
        <row r="22">
          <cell r="B22" t="str">
            <v>Oriental Bank of Commerce</v>
          </cell>
          <cell r="CW22">
            <v>53</v>
          </cell>
          <cell r="CX22">
            <v>164.48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 t="e">
            <v>#DIV/0!</v>
          </cell>
          <cell r="DH22" t="e">
            <v>#DIV/0!</v>
          </cell>
        </row>
        <row r="23">
          <cell r="B23" t="str">
            <v>Punjab National Bank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 t="e">
            <v>#DIV/0!</v>
          </cell>
          <cell r="DG23" t="e">
            <v>#DIV/0!</v>
          </cell>
          <cell r="DH23" t="e">
            <v>#DIV/0!</v>
          </cell>
        </row>
        <row r="24">
          <cell r="B24" t="str">
            <v>Punjab and Synd Bank</v>
          </cell>
          <cell r="CW24">
            <v>8</v>
          </cell>
          <cell r="CX24">
            <v>62.8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 t="e">
            <v>#DIV/0!</v>
          </cell>
          <cell r="DH24" t="e">
            <v>#DIV/0!</v>
          </cell>
        </row>
        <row r="25">
          <cell r="B25" t="str">
            <v>UCO Bank</v>
          </cell>
          <cell r="CW25">
            <v>1</v>
          </cell>
          <cell r="CX25">
            <v>5</v>
          </cell>
          <cell r="CY25">
            <v>0</v>
          </cell>
          <cell r="CZ25">
            <v>0</v>
          </cell>
          <cell r="DA25">
            <v>78</v>
          </cell>
          <cell r="DB25">
            <v>225</v>
          </cell>
          <cell r="DC25">
            <v>0</v>
          </cell>
          <cell r="DD25">
            <v>0</v>
          </cell>
          <cell r="DE25">
            <v>56</v>
          </cell>
          <cell r="DF25">
            <v>0</v>
          </cell>
          <cell r="DG25" t="e">
            <v>#DIV/0!</v>
          </cell>
          <cell r="DH25">
            <v>24.888888888888889</v>
          </cell>
        </row>
        <row r="26">
          <cell r="B26" t="str">
            <v>Union Bank Of India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2</v>
          </cell>
          <cell r="DB26">
            <v>4</v>
          </cell>
          <cell r="DC26">
            <v>0</v>
          </cell>
          <cell r="DD26">
            <v>0</v>
          </cell>
          <cell r="DE26">
            <v>0</v>
          </cell>
          <cell r="DF26" t="e">
            <v>#DIV/0!</v>
          </cell>
          <cell r="DG26" t="e">
            <v>#DIV/0!</v>
          </cell>
          <cell r="DH26">
            <v>0</v>
          </cell>
        </row>
        <row r="27">
          <cell r="B27" t="str">
            <v>United Bank of India</v>
          </cell>
          <cell r="CW27">
            <v>12</v>
          </cell>
          <cell r="CX27">
            <v>28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 t="e">
            <v>#DIV/0!</v>
          </cell>
          <cell r="DH27" t="e">
            <v>#DIV/0!</v>
          </cell>
        </row>
        <row r="28">
          <cell r="B28" t="str">
            <v>IDBI Bank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 t="e">
            <v>#DIV/0!</v>
          </cell>
          <cell r="DG28" t="e">
            <v>#DIV/0!</v>
          </cell>
          <cell r="DH28" t="e">
            <v>#DIV/0!</v>
          </cell>
        </row>
        <row r="29">
          <cell r="CW29">
            <v>483</v>
          </cell>
          <cell r="CX29">
            <v>1601.32</v>
          </cell>
          <cell r="CY29">
            <v>416</v>
          </cell>
          <cell r="CZ29">
            <v>323</v>
          </cell>
          <cell r="DA29">
            <v>247</v>
          </cell>
          <cell r="DB29">
            <v>1069.2</v>
          </cell>
          <cell r="DC29">
            <v>213.16</v>
          </cell>
          <cell r="DD29">
            <v>0</v>
          </cell>
          <cell r="DE29">
            <v>79.08</v>
          </cell>
          <cell r="DF29">
            <v>13.311517997651936</v>
          </cell>
          <cell r="DG29">
            <v>0</v>
          </cell>
          <cell r="DH29">
            <v>7.3961840628507289</v>
          </cell>
        </row>
        <row r="32">
          <cell r="B32" t="str">
            <v>Karnataka Bank Ltd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 t="e">
            <v>#DIV/0!</v>
          </cell>
          <cell r="DG32" t="e">
            <v>#DIV/0!</v>
          </cell>
          <cell r="DH32" t="e">
            <v>#DIV/0!</v>
          </cell>
        </row>
        <row r="33">
          <cell r="B33" t="str">
            <v>Kotak Mahendra Bank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 t="e">
            <v>#DIV/0!</v>
          </cell>
          <cell r="DG33" t="e">
            <v>#DIV/0!</v>
          </cell>
          <cell r="DH33" t="e">
            <v>#DIV/0!</v>
          </cell>
        </row>
        <row r="34">
          <cell r="B34" t="str">
            <v>Cathelic Syrian Bank Ltd.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 t="e">
            <v>#DIV/0!</v>
          </cell>
          <cell r="DG34" t="e">
            <v>#DIV/0!</v>
          </cell>
          <cell r="DH34" t="e">
            <v>#DIV/0!</v>
          </cell>
        </row>
        <row r="35">
          <cell r="B35" t="str">
            <v>City Union Bank Ltd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 t="e">
            <v>#DIV/0!</v>
          </cell>
          <cell r="DG35" t="e">
            <v>#DIV/0!</v>
          </cell>
          <cell r="DH35" t="e">
            <v>#DIV/0!</v>
          </cell>
        </row>
        <row r="36">
          <cell r="B36" t="str">
            <v>Dhanalaxmi Bank Ltd.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 t="e">
            <v>#DIV/0!</v>
          </cell>
          <cell r="DG36" t="e">
            <v>#DIV/0!</v>
          </cell>
          <cell r="DH36" t="e">
            <v>#DIV/0!</v>
          </cell>
        </row>
        <row r="37">
          <cell r="B37" t="str">
            <v>Federal Bank Ltd.</v>
          </cell>
          <cell r="CW37">
            <v>13</v>
          </cell>
          <cell r="CX37">
            <v>24.39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 t="e">
            <v>#DIV/0!</v>
          </cell>
          <cell r="DH37" t="e">
            <v>#DIV/0!</v>
          </cell>
        </row>
        <row r="38">
          <cell r="B38" t="str">
            <v>J and K Bank Ltd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 t="e">
            <v>#DIV/0!</v>
          </cell>
          <cell r="DG38" t="e">
            <v>#DIV/0!</v>
          </cell>
          <cell r="DH38" t="e">
            <v>#DIV/0!</v>
          </cell>
        </row>
        <row r="39">
          <cell r="B39" t="str">
            <v>Karur Vysya Bank Ltd.</v>
          </cell>
          <cell r="CW39">
            <v>7</v>
          </cell>
          <cell r="CX39">
            <v>44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0.94</v>
          </cell>
          <cell r="DD39">
            <v>0</v>
          </cell>
          <cell r="DE39">
            <v>0</v>
          </cell>
          <cell r="DF39">
            <v>2.1363636363636362</v>
          </cell>
          <cell r="DG39" t="e">
            <v>#DIV/0!</v>
          </cell>
          <cell r="DH39" t="e">
            <v>#DIV/0!</v>
          </cell>
        </row>
        <row r="40">
          <cell r="B40" t="str">
            <v>Lakshmi Vilas Bank Ltd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 t="e">
            <v>#DIV/0!</v>
          </cell>
          <cell r="DG40" t="e">
            <v>#DIV/0!</v>
          </cell>
          <cell r="DH40" t="e">
            <v>#DIV/0!</v>
          </cell>
        </row>
        <row r="41">
          <cell r="B41" t="str">
            <v xml:space="preserve">Ratnakar Bank Ltd 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 t="e">
            <v>#DIV/0!</v>
          </cell>
          <cell r="DG41" t="e">
            <v>#DIV/0!</v>
          </cell>
          <cell r="DH41" t="e">
            <v>#DIV/0!</v>
          </cell>
        </row>
        <row r="42">
          <cell r="B42" t="str">
            <v>South Indian Bank Ltd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 t="e">
            <v>#DIV/0!</v>
          </cell>
          <cell r="DG42" t="e">
            <v>#DIV/0!</v>
          </cell>
          <cell r="DH42" t="e">
            <v>#DIV/0!</v>
          </cell>
        </row>
        <row r="43">
          <cell r="B43" t="str">
            <v>Tamil Nadu Merchantile Bank Ltd.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 t="e">
            <v>#DIV/0!</v>
          </cell>
          <cell r="DG43" t="e">
            <v>#DIV/0!</v>
          </cell>
          <cell r="DH43" t="e">
            <v>#DIV/0!</v>
          </cell>
        </row>
        <row r="44">
          <cell r="B44" t="str">
            <v>IndusInd Bank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 t="e">
            <v>#DIV/0!</v>
          </cell>
          <cell r="DG44" t="e">
            <v>#DIV/0!</v>
          </cell>
          <cell r="DH44" t="e">
            <v>#DIV/0!</v>
          </cell>
        </row>
        <row r="45">
          <cell r="B45" t="str">
            <v>HDFC Bank Ltd</v>
          </cell>
          <cell r="CW45">
            <v>11</v>
          </cell>
          <cell r="CX45">
            <v>22.48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 t="e">
            <v>#DIV/0!</v>
          </cell>
          <cell r="DH45" t="e">
            <v>#DIV/0!</v>
          </cell>
        </row>
        <row r="46">
          <cell r="B46" t="str">
            <v xml:space="preserve">Axis Bank Ltd </v>
          </cell>
          <cell r="CW46">
            <v>4</v>
          </cell>
          <cell r="CX46">
            <v>24.55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 t="e">
            <v>#DIV/0!</v>
          </cell>
          <cell r="DH46" t="e">
            <v>#DIV/0!</v>
          </cell>
        </row>
        <row r="47">
          <cell r="B47" t="str">
            <v>ICICI Bank Ltd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 t="e">
            <v>#DIV/0!</v>
          </cell>
          <cell r="DG47" t="e">
            <v>#DIV/0!</v>
          </cell>
          <cell r="DH47" t="e">
            <v>#DIV/0!</v>
          </cell>
        </row>
        <row r="48">
          <cell r="B48" t="str">
            <v>YES BANK Ltd.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 t="e">
            <v>#DIV/0!</v>
          </cell>
          <cell r="DG48" t="e">
            <v>#DIV/0!</v>
          </cell>
          <cell r="DH48" t="e">
            <v>#DIV/0!</v>
          </cell>
        </row>
        <row r="49">
          <cell r="B49" t="str">
            <v>Bandhan Bank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 t="e">
            <v>#DIV/0!</v>
          </cell>
          <cell r="DG49" t="e">
            <v>#DIV/0!</v>
          </cell>
          <cell r="DH49" t="e">
            <v>#DIV/0!</v>
          </cell>
        </row>
        <row r="50">
          <cell r="CW50">
            <v>35</v>
          </cell>
          <cell r="CX50">
            <v>115.42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0.94</v>
          </cell>
          <cell r="DD50">
            <v>0</v>
          </cell>
          <cell r="DE50">
            <v>0</v>
          </cell>
          <cell r="DF50">
            <v>0.81441691214694156</v>
          </cell>
          <cell r="DG50" t="e">
            <v>#DIV/0!</v>
          </cell>
          <cell r="DH50" t="e">
            <v>#DIV/0!</v>
          </cell>
        </row>
        <row r="53">
          <cell r="B53" t="str">
            <v xml:space="preserve">Kavery Grameena Bank </v>
          </cell>
          <cell r="CW53">
            <v>28</v>
          </cell>
          <cell r="CX53">
            <v>36</v>
          </cell>
          <cell r="CY53">
            <v>26</v>
          </cell>
          <cell r="CZ53">
            <v>130</v>
          </cell>
          <cell r="DA53">
            <v>88</v>
          </cell>
          <cell r="DB53">
            <v>138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</row>
        <row r="54">
          <cell r="B54" t="str">
            <v>Pragathi Krishna  Grameena Bank</v>
          </cell>
          <cell r="CW54">
            <v>138</v>
          </cell>
          <cell r="CX54">
            <v>502.2</v>
          </cell>
          <cell r="CY54">
            <v>168</v>
          </cell>
          <cell r="CZ54">
            <v>783.01</v>
          </cell>
          <cell r="DA54">
            <v>179</v>
          </cell>
          <cell r="DB54">
            <v>651.34</v>
          </cell>
          <cell r="DC54">
            <v>84.31</v>
          </cell>
          <cell r="DD54">
            <v>169.66</v>
          </cell>
          <cell r="DE54">
            <v>126.98</v>
          </cell>
          <cell r="DF54">
            <v>16.788132218239745</v>
          </cell>
          <cell r="DG54">
            <v>21.667667079603071</v>
          </cell>
          <cell r="DH54">
            <v>19.49519452206221</v>
          </cell>
        </row>
        <row r="55">
          <cell r="B55" t="str">
            <v>Karnataka Vikas Grameena Bank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 t="e">
            <v>#DIV/0!</v>
          </cell>
          <cell r="DG55" t="e">
            <v>#DIV/0!</v>
          </cell>
          <cell r="DH55" t="e">
            <v>#DIV/0!</v>
          </cell>
        </row>
        <row r="56">
          <cell r="CW56">
            <v>166</v>
          </cell>
          <cell r="CX56">
            <v>538.20000000000005</v>
          </cell>
          <cell r="CY56">
            <v>194</v>
          </cell>
          <cell r="CZ56">
            <v>913.01</v>
          </cell>
          <cell r="DA56">
            <v>267</v>
          </cell>
          <cell r="DB56">
            <v>789.34</v>
          </cell>
          <cell r="DC56">
            <v>84.31</v>
          </cell>
          <cell r="DD56">
            <v>169.66</v>
          </cell>
          <cell r="DE56">
            <v>126.98</v>
          </cell>
          <cell r="DF56">
            <v>15.66518023039762</v>
          </cell>
          <cell r="DG56">
            <v>18.582490881808521</v>
          </cell>
          <cell r="DH56">
            <v>16.086857374515418</v>
          </cell>
        </row>
        <row r="58">
          <cell r="CW58">
            <v>3095</v>
          </cell>
          <cell r="CX58">
            <v>16050.94</v>
          </cell>
          <cell r="CY58">
            <v>1066</v>
          </cell>
          <cell r="CZ58">
            <v>2543.0100000000002</v>
          </cell>
          <cell r="DA58">
            <v>2996</v>
          </cell>
          <cell r="DB58">
            <v>12588.54</v>
          </cell>
          <cell r="DC58">
            <v>5463.41</v>
          </cell>
          <cell r="DD58">
            <v>1639.66</v>
          </cell>
          <cell r="DE58">
            <v>2036.06</v>
          </cell>
          <cell r="DF58">
            <v>34.037944195168627</v>
          </cell>
          <cell r="DG58">
            <v>64.477135363211318</v>
          </cell>
          <cell r="DH58">
            <v>16.173916911730828</v>
          </cell>
        </row>
        <row r="60">
          <cell r="CW60">
            <v>2929</v>
          </cell>
          <cell r="CX60">
            <v>15512.74</v>
          </cell>
          <cell r="CY60">
            <v>872</v>
          </cell>
          <cell r="CZ60">
            <v>1630</v>
          </cell>
          <cell r="DA60">
            <v>2729</v>
          </cell>
          <cell r="DB60">
            <v>11799.2</v>
          </cell>
          <cell r="DC60">
            <v>5379.0999999999995</v>
          </cell>
          <cell r="DD60">
            <v>1470</v>
          </cell>
          <cell r="DE60">
            <v>1909.08</v>
          </cell>
          <cell r="DF60">
            <v>34.675370050680918</v>
          </cell>
          <cell r="DG60">
            <v>90.184049079754601</v>
          </cell>
          <cell r="DH60">
            <v>16.179740999389789</v>
          </cell>
        </row>
        <row r="63">
          <cell r="B63" t="str">
            <v>KSCARD Bk.Ltd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 t="e">
            <v>#DIV/0!</v>
          </cell>
          <cell r="DG63" t="e">
            <v>#DIV/0!</v>
          </cell>
          <cell r="DH63" t="e">
            <v>#DIV/0!</v>
          </cell>
        </row>
        <row r="64">
          <cell r="B64" t="str">
            <v xml:space="preserve">K.S.Coop Apex Bank ltd 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 t="e">
            <v>#DIV/0!</v>
          </cell>
          <cell r="DG64" t="e">
            <v>#DIV/0!</v>
          </cell>
          <cell r="DH64" t="e">
            <v>#DIV/0!</v>
          </cell>
        </row>
        <row r="65">
          <cell r="B65" t="str">
            <v>Indl.Co.Op.Bank ltd.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 t="e">
            <v>#DIV/0!</v>
          </cell>
          <cell r="DG65" t="e">
            <v>#DIV/0!</v>
          </cell>
          <cell r="DH65" t="e">
            <v>#DIV/0!</v>
          </cell>
        </row>
        <row r="66"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 t="e">
            <v>#DIV/0!</v>
          </cell>
          <cell r="DG66" t="e">
            <v>#DIV/0!</v>
          </cell>
          <cell r="DH66" t="e">
            <v>#DIV/0!</v>
          </cell>
        </row>
        <row r="67">
          <cell r="B67" t="str">
            <v>KSFC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 t="e">
            <v>#DIV/0!</v>
          </cell>
          <cell r="DG67" t="e">
            <v>#DIV/0!</v>
          </cell>
          <cell r="DH67" t="e">
            <v>#DIV/0!</v>
          </cell>
        </row>
        <row r="68"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 t="e">
            <v>#DIV/0!</v>
          </cell>
          <cell r="DG68" t="e">
            <v>#DIV/0!</v>
          </cell>
          <cell r="DH68" t="e">
            <v>#DIV/0!</v>
          </cell>
        </row>
        <row r="70">
          <cell r="B70" t="str">
            <v>Equitas Small Finance Bank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 t="e">
            <v>#DIV/0!</v>
          </cell>
          <cell r="DG70" t="e">
            <v>#DIV/0!</v>
          </cell>
          <cell r="DH70" t="e">
            <v>#DIV/0!</v>
          </cell>
        </row>
        <row r="71">
          <cell r="B71" t="str">
            <v>Ujjivan Small Finnance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 t="e">
            <v>#DIV/0!</v>
          </cell>
          <cell r="DG71" t="e">
            <v>#DIV/0!</v>
          </cell>
          <cell r="DH71" t="e">
            <v>#DIV/0!</v>
          </cell>
        </row>
        <row r="72">
          <cell r="DF72" t="e">
            <v>#DIV/0!</v>
          </cell>
          <cell r="DG72" t="e">
            <v>#DIV/0!</v>
          </cell>
          <cell r="DH72" t="e">
            <v>#DIV/0!</v>
          </cell>
        </row>
        <row r="73">
          <cell r="CW73">
            <v>3095</v>
          </cell>
          <cell r="CX73">
            <v>16050.94</v>
          </cell>
          <cell r="CY73">
            <v>1066</v>
          </cell>
          <cell r="CZ73">
            <v>2543.0100000000002</v>
          </cell>
          <cell r="DA73">
            <v>2996</v>
          </cell>
          <cell r="DB73">
            <v>12588.54</v>
          </cell>
          <cell r="DC73">
            <v>5463.41</v>
          </cell>
          <cell r="DD73">
            <v>1639.66</v>
          </cell>
          <cell r="DE73">
            <v>2036.06</v>
          </cell>
          <cell r="DF73">
            <v>34.037944195168627</v>
          </cell>
          <cell r="DG73">
            <v>64.477135363211318</v>
          </cell>
          <cell r="DH73">
            <v>16.173916911730828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state_html/uid_demograph_ABP.aspx?lflag=eng&amp;page=d&amp;short_name=&amp;state_name=KARNATAKA&amp;state_code=15&amp;district_name=CHIKKABALLAPURA&amp;district_code=1528&amp;fin_year=2018-2019&amp;source=national&amp;rdb=0&amp;rd_act=1&amp;Digest=e83d5R46jJYUw/prCL3JJA" TargetMode="External"/><Relationship Id="rId13" Type="http://schemas.openxmlformats.org/officeDocument/2006/relationships/hyperlink" Target="http://mnregaweb4.nic.in/netnrega/state_html/uid_demograph_ABP.aspx?lflag=eng&amp;page=d&amp;short_name=&amp;state_name=KARNATAKA&amp;state_code=15&amp;district_name=DHARWAR&amp;district_code=1513&amp;fin_year=2018-2019&amp;source=national&amp;rdb=0&amp;rd_act=1&amp;Digest=bu4okU4kBbgSrlbc/0Mh6g" TargetMode="External"/><Relationship Id="rId18" Type="http://schemas.openxmlformats.org/officeDocument/2006/relationships/hyperlink" Target="http://mnregaweb4.nic.in/netnrega/state_html/uid_demograph_ABP.aspx?lflag=eng&amp;page=d&amp;short_name=&amp;state_name=KARNATAKA&amp;state_code=15&amp;district_name=KODAGU&amp;district_code=1518&amp;fin_year=2018-2019&amp;source=national&amp;rdb=0&amp;rd_act=1&amp;Digest=FJj/HpIp9czri5tp5Odj5g" TargetMode="External"/><Relationship Id="rId26" Type="http://schemas.openxmlformats.org/officeDocument/2006/relationships/hyperlink" Target="http://mnregaweb4.nic.in/netnrega/state_html/uid_demograph_ABP.aspx?lflag=eng&amp;page=d&amp;short_name=&amp;state_name=KARNATAKA&amp;state_code=15&amp;district_name=TUMAKURU&amp;district_code=1525&amp;fin_year=2018-2019&amp;source=national&amp;rdb=0&amp;rd_act=1&amp;Digest=K6t8vPG7J4Gf/+Nd/r4QEA" TargetMode="External"/><Relationship Id="rId3" Type="http://schemas.openxmlformats.org/officeDocument/2006/relationships/hyperlink" Target="http://mnregaweb4.nic.in/netnrega/state_html/uid_demograph_ABP.aspx?lflag=eng&amp;page=d&amp;short_name=&amp;state_name=KARNATAKA&amp;state_code=15&amp;district_name=BELAGAVI&amp;district_code=1504&amp;fin_year=2018-2019&amp;source=national&amp;rdb=0&amp;rd_act=1&amp;Digest=p4qQLfcWD1RKk2PvPGz7CA" TargetMode="External"/><Relationship Id="rId21" Type="http://schemas.openxmlformats.org/officeDocument/2006/relationships/hyperlink" Target="http://mnregaweb4.nic.in/netnrega/state_html/uid_demograph_ABP.aspx?lflag=eng&amp;page=d&amp;short_name=&amp;state_name=KARNATAKA&amp;state_code=15&amp;district_name=MANDYA&amp;district_code=1521&amp;fin_year=2018-2019&amp;source=national&amp;rdb=0&amp;rd_act=1&amp;Digest=0732aQKad/0J5kLpMd+Wdw" TargetMode="External"/><Relationship Id="rId7" Type="http://schemas.openxmlformats.org/officeDocument/2006/relationships/hyperlink" Target="http://mnregaweb4.nic.in/netnrega/state_html/uid_demograph_ABP.aspx?lflag=eng&amp;page=d&amp;short_name=&amp;state_name=KARNATAKA&amp;state_code=15&amp;district_name=CHAMARAJA+NAGARA&amp;district_code=1508&amp;fin_year=2018-2019&amp;source=national&amp;rdb=0&amp;rd_act=1&amp;Digest=G6CWPJhOWhjhP9RL+gS3Eg" TargetMode="External"/><Relationship Id="rId12" Type="http://schemas.openxmlformats.org/officeDocument/2006/relationships/hyperlink" Target="http://mnregaweb4.nic.in/netnrega/state_html/uid_demograph_ABP.aspx?lflag=eng&amp;page=d&amp;short_name=&amp;state_name=KARNATAKA&amp;state_code=15&amp;district_name=DAVANAGERE&amp;district_code=1512&amp;fin_year=2018-2019&amp;source=national&amp;rdb=0&amp;rd_act=1&amp;Digest=FxhU74nDV+z8FMaqWGglDw" TargetMode="External"/><Relationship Id="rId17" Type="http://schemas.openxmlformats.org/officeDocument/2006/relationships/hyperlink" Target="http://mnregaweb4.nic.in/netnrega/state_html/uid_demograph_ABP.aspx?lflag=eng&amp;page=d&amp;short_name=&amp;state_name=KARNATAKA&amp;state_code=15&amp;district_name=KALABURAGI&amp;district_code=1515&amp;fin_year=2018-2019&amp;source=national&amp;rdb=0&amp;rd_act=1&amp;Digest=C1Ooz1d7mg14sakPK4iiyA" TargetMode="External"/><Relationship Id="rId25" Type="http://schemas.openxmlformats.org/officeDocument/2006/relationships/hyperlink" Target="http://mnregaweb4.nic.in/netnrega/state_html/uid_demograph_ABP.aspx?lflag=eng&amp;page=d&amp;short_name=&amp;state_name=KARNATAKA&amp;state_code=15&amp;district_name=SHIVAMOGGA&amp;district_code=1524&amp;fin_year=2018-2019&amp;source=national&amp;rdb=0&amp;rd_act=1&amp;Digest=WQYaRBMEIINy0JiNXwpIbg" TargetMode="External"/><Relationship Id="rId2" Type="http://schemas.openxmlformats.org/officeDocument/2006/relationships/hyperlink" Target="http://mnregaweb4.nic.in/netnrega/state_html/uid_demograph_ABP.aspx?lflag=eng&amp;page=d&amp;short_name=&amp;state_name=KARNATAKA&amp;state_code=15&amp;district_name=BALLARI&amp;district_code=1505&amp;fin_year=2018-2019&amp;source=national&amp;rdb=0&amp;rd_act=1&amp;Digest=0Bn8lhHUul8DGEDuiDurSg" TargetMode="External"/><Relationship Id="rId16" Type="http://schemas.openxmlformats.org/officeDocument/2006/relationships/hyperlink" Target="http://mnregaweb4.nic.in/netnrega/state_html/uid_demograph_ABP.aspx?lflag=eng&amp;page=d&amp;short_name=&amp;state_name=KARNATAKA&amp;state_code=15&amp;district_name=HAVERI&amp;district_code=1517&amp;fin_year=2018-2019&amp;source=national&amp;rdb=0&amp;rd_act=1&amp;Digest=en2BAw8fDwp0MG/wyqHr7w" TargetMode="External"/><Relationship Id="rId20" Type="http://schemas.openxmlformats.org/officeDocument/2006/relationships/hyperlink" Target="http://mnregaweb4.nic.in/netnrega/state_html/uid_demograph_ABP.aspx?lflag=eng&amp;page=d&amp;short_name=&amp;state_name=KARNATAKA&amp;state_code=15&amp;district_name=KOPPAL&amp;district_code=1520&amp;fin_year=2018-2019&amp;source=national&amp;rdb=0&amp;rd_act=1&amp;Digest=Rc/HoU8WAupLB2yz0NSckA" TargetMode="External"/><Relationship Id="rId29" Type="http://schemas.openxmlformats.org/officeDocument/2006/relationships/hyperlink" Target="http://mnregaweb4.nic.in/netnrega/state_html/uid_demograph_ABP.aspx?lflag=eng&amp;page=d&amp;short_name=&amp;state_name=KARNATAKA&amp;state_code=15&amp;district_name=VIJAYPURA&amp;district_code=1507&amp;fin_year=2018-2019&amp;source=national&amp;rdb=0&amp;rd_act=1&amp;Digest=SuWxtCXDnzqaA8GIRPy3Iw" TargetMode="External"/><Relationship Id="rId1" Type="http://schemas.openxmlformats.org/officeDocument/2006/relationships/hyperlink" Target="http://mnregaweb4.nic.in/netnrega/state_html/uid_demograph_ABP.aspx?lflag=eng&amp;page=d&amp;short_name=&amp;state_name=KARNATAKA&amp;state_code=15&amp;district_name=BAGALKOTE&amp;district_code=1501&amp;fin_year=2018-2019&amp;source=national&amp;rdb=0&amp;rd_act=1&amp;Digest=1ezCmioeRHJO/Pm5r2U4rA" TargetMode="External"/><Relationship Id="rId6" Type="http://schemas.openxmlformats.org/officeDocument/2006/relationships/hyperlink" Target="http://mnregaweb4.nic.in/netnrega/state_html/uid_demograph_ABP.aspx?lflag=eng&amp;page=d&amp;short_name=&amp;state_name=KARNATAKA&amp;state_code=15&amp;district_name=BIDAR&amp;district_code=1506&amp;fin_year=2018-2019&amp;source=national&amp;rdb=0&amp;rd_act=1&amp;Digest=ePnHVsllwfdKXRy9pgkqxw" TargetMode="External"/><Relationship Id="rId11" Type="http://schemas.openxmlformats.org/officeDocument/2006/relationships/hyperlink" Target="http://mnregaweb4.nic.in/netnrega/state_html/uid_demograph_ABP.aspx?lflag=eng&amp;page=d&amp;short_name=&amp;state_name=KARNATAKA&amp;state_code=15&amp;district_name=DAKSHINA+KANNADA&amp;district_code=1511&amp;fin_year=2018-2019&amp;source=national&amp;rdb=0&amp;rd_act=1&amp;Digest=IqRGALM+4iaWkMiRJWisrw" TargetMode="External"/><Relationship Id="rId24" Type="http://schemas.openxmlformats.org/officeDocument/2006/relationships/hyperlink" Target="http://mnregaweb4.nic.in/netnrega/state_html/uid_demograph_ABP.aspx?lflag=eng&amp;page=d&amp;short_name=&amp;state_name=KARNATAKA&amp;state_code=15&amp;district_name=RAMANAGARA&amp;district_code=1529&amp;fin_year=2018-2019&amp;source=national&amp;rdb=0&amp;rd_act=1&amp;Digest=RjQtXULhf/c3loXjmCjsng" TargetMode="External"/><Relationship Id="rId5" Type="http://schemas.openxmlformats.org/officeDocument/2006/relationships/hyperlink" Target="http://mnregaweb4.nic.in/netnrega/state_html/uid_demograph_ABP.aspx?lflag=eng&amp;page=d&amp;short_name=&amp;state_name=KARNATAKA&amp;state_code=15&amp;district_name=BENGALURU+RURAL&amp;district_code=1503&amp;fin_year=2018-2019&amp;source=national&amp;rdb=0&amp;rd_act=1&amp;Digest=uOaK478GWmgK9HirtSmzbA" TargetMode="External"/><Relationship Id="rId15" Type="http://schemas.openxmlformats.org/officeDocument/2006/relationships/hyperlink" Target="http://mnregaweb4.nic.in/netnrega/state_html/uid_demograph_ABP.aspx?lflag=eng&amp;page=d&amp;short_name=&amp;state_name=KARNATAKA&amp;state_code=15&amp;district_name=HASSAN&amp;district_code=1516&amp;fin_year=2018-2019&amp;source=national&amp;rdb=0&amp;rd_act=1&amp;Digest=mb6BSXkeNtv0W1r/n+q1Ew" TargetMode="External"/><Relationship Id="rId23" Type="http://schemas.openxmlformats.org/officeDocument/2006/relationships/hyperlink" Target="http://mnregaweb4.nic.in/netnrega/state_html/uid_demograph_ABP.aspx?lflag=eng&amp;page=d&amp;short_name=&amp;state_name=KARNATAKA&amp;state_code=15&amp;district_name=RAICHUR&amp;district_code=1523&amp;fin_year=2018-2019&amp;source=national&amp;rdb=0&amp;rd_act=1&amp;Digest=PKH1c9IdvvTt129t2YE6QQ" TargetMode="External"/><Relationship Id="rId28" Type="http://schemas.openxmlformats.org/officeDocument/2006/relationships/hyperlink" Target="http://mnregaweb4.nic.in/netnrega/state_html/uid_demograph_ABP.aspx?lflag=eng&amp;page=d&amp;short_name=&amp;state_name=KARNATAKA&amp;state_code=15&amp;district_name=UTTARA+KANNADA&amp;district_code=1527&amp;fin_year=2018-2019&amp;source=national&amp;rdb=0&amp;rd_act=1&amp;Digest=2P6N39WE9+c9gDQCtpIKnA" TargetMode="External"/><Relationship Id="rId10" Type="http://schemas.openxmlformats.org/officeDocument/2006/relationships/hyperlink" Target="http://mnregaweb4.nic.in/netnrega/state_html/uid_demograph_ABP.aspx?lflag=eng&amp;page=d&amp;short_name=&amp;state_name=KARNATAKA&amp;state_code=15&amp;district_name=CHITRADURGA&amp;district_code=1510&amp;fin_year=2018-2019&amp;source=national&amp;rdb=0&amp;rd_act=1&amp;Digest=kBKki04RhZ7O5bA8PkLo2A" TargetMode="External"/><Relationship Id="rId19" Type="http://schemas.openxmlformats.org/officeDocument/2006/relationships/hyperlink" Target="http://mnregaweb4.nic.in/netnrega/state_html/uid_demograph_ABP.aspx?lflag=eng&amp;page=d&amp;short_name=&amp;state_name=KARNATAKA&amp;state_code=15&amp;district_name=KOLAR&amp;district_code=1519&amp;fin_year=2018-2019&amp;source=national&amp;rdb=0&amp;rd_act=1&amp;Digest=UAQcihzr3b6IiSwp3Lqdvg" TargetMode="External"/><Relationship Id="rId4" Type="http://schemas.openxmlformats.org/officeDocument/2006/relationships/hyperlink" Target="http://mnregaweb4.nic.in/netnrega/state_html/uid_demograph_ABP.aspx?lflag=eng&amp;page=d&amp;short_name=&amp;state_name=KARNATAKA&amp;state_code=15&amp;district_name=BENGALURU&amp;district_code=1502&amp;fin_year=2018-2019&amp;source=national&amp;rdb=0&amp;rd_act=1&amp;Digest=4ywdAj8RSgj8CVVSWXhEQw" TargetMode="External"/><Relationship Id="rId9" Type="http://schemas.openxmlformats.org/officeDocument/2006/relationships/hyperlink" Target="http://mnregaweb4.nic.in/netnrega/state_html/uid_demograph_ABP.aspx?lflag=eng&amp;page=d&amp;short_name=&amp;state_name=KARNATAKA&amp;state_code=15&amp;district_name=CHIKKAMAGALURU&amp;district_code=1509&amp;fin_year=2018-2019&amp;source=national&amp;rdb=0&amp;rd_act=1&amp;Digest=CKqCofLny/38+lfBrLG2CQ" TargetMode="External"/><Relationship Id="rId14" Type="http://schemas.openxmlformats.org/officeDocument/2006/relationships/hyperlink" Target="http://mnregaweb4.nic.in/netnrega/state_html/uid_demograph_ABP.aspx?lflag=eng&amp;page=d&amp;short_name=&amp;state_name=KARNATAKA&amp;state_code=15&amp;district_name=GADAG&amp;district_code=1514&amp;fin_year=2018-2019&amp;source=national&amp;rdb=0&amp;rd_act=1&amp;Digest=AI8e11EchRMQmjA5p2E53Q" TargetMode="External"/><Relationship Id="rId22" Type="http://schemas.openxmlformats.org/officeDocument/2006/relationships/hyperlink" Target="http://mnregaweb4.nic.in/netnrega/state_html/uid_demograph_ABP.aspx?lflag=eng&amp;page=d&amp;short_name=&amp;state_name=KARNATAKA&amp;state_code=15&amp;district_name=MYSURU&amp;district_code=1522&amp;fin_year=2018-2019&amp;source=national&amp;rdb=0&amp;rd_act=1&amp;Digest=YYycv2beIXb6FEv16bT1nQ" TargetMode="External"/><Relationship Id="rId27" Type="http://schemas.openxmlformats.org/officeDocument/2006/relationships/hyperlink" Target="http://mnregaweb4.nic.in/netnrega/state_html/uid_demograph_ABP.aspx?lflag=eng&amp;page=d&amp;short_name=&amp;state_name=KARNATAKA&amp;state_code=15&amp;district_name=UDUPI&amp;district_code=1526&amp;fin_year=2018-2019&amp;source=national&amp;rdb=0&amp;rd_act=1&amp;Digest=kNdfOFEYrhF/GeikHPgufw" TargetMode="External"/><Relationship Id="rId30" Type="http://schemas.openxmlformats.org/officeDocument/2006/relationships/hyperlink" Target="http://mnregaweb4.nic.in/netnrega/state_html/uid_demograph_ABP.aspx?lflag=eng&amp;page=d&amp;short_name=&amp;state_name=KARNATAKA&amp;state_code=15&amp;district_name=Yadgir&amp;district_code=1530&amp;fin_year=2018-2019&amp;source=national&amp;rdb=0&amp;rd_act=1&amp;Digest=H5Z84GujbyCaPevLOeD4jw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K9" sqref="K9"/>
    </sheetView>
  </sheetViews>
  <sheetFormatPr defaultRowHeight="15"/>
  <cols>
    <col min="1" max="1" width="5.140625" customWidth="1"/>
    <col min="2" max="2" width="26.28515625" style="18" bestFit="1" customWidth="1"/>
    <col min="3" max="3" width="18" customWidth="1"/>
    <col min="4" max="4" width="17.5703125" customWidth="1"/>
    <col min="5" max="5" width="16.140625" customWidth="1"/>
    <col min="6" max="6" width="17.5703125" customWidth="1"/>
  </cols>
  <sheetData>
    <row r="1" spans="1:6" ht="15.75">
      <c r="A1" s="1" t="s">
        <v>786</v>
      </c>
      <c r="B1" s="1"/>
      <c r="C1" s="1"/>
      <c r="D1" s="1"/>
      <c r="E1" s="1"/>
      <c r="F1" s="1"/>
    </row>
    <row r="2" spans="1:6" ht="16.5">
      <c r="A2" s="2" t="s">
        <v>0</v>
      </c>
      <c r="B2" s="3"/>
      <c r="C2" s="3"/>
      <c r="D2" s="3"/>
      <c r="E2" s="3"/>
      <c r="F2" s="4"/>
    </row>
    <row r="3" spans="1:6" s="9" customFormat="1" ht="48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15.75">
      <c r="A4" s="10">
        <v>1</v>
      </c>
      <c r="B4" s="11" t="s">
        <v>7</v>
      </c>
      <c r="C4" s="12">
        <v>163</v>
      </c>
      <c r="D4" s="12">
        <v>116</v>
      </c>
      <c r="E4" s="13">
        <f t="shared" ref="E4:E45" si="0">D4/C4%</f>
        <v>71.165644171779149</v>
      </c>
      <c r="F4" s="14">
        <f t="shared" ref="F4:F45" si="1">C4-D4</f>
        <v>47</v>
      </c>
    </row>
    <row r="5" spans="1:6" ht="15.75">
      <c r="A5" s="10">
        <v>2</v>
      </c>
      <c r="B5" s="11" t="s">
        <v>8</v>
      </c>
      <c r="C5" s="12">
        <v>198</v>
      </c>
      <c r="D5" s="12">
        <v>166</v>
      </c>
      <c r="E5" s="13">
        <f t="shared" si="0"/>
        <v>83.838383838383834</v>
      </c>
      <c r="F5" s="14">
        <f t="shared" si="1"/>
        <v>32</v>
      </c>
    </row>
    <row r="6" spans="1:6" ht="15.75">
      <c r="A6" s="10">
        <v>3</v>
      </c>
      <c r="B6" s="11" t="s">
        <v>9</v>
      </c>
      <c r="C6" s="12">
        <v>61</v>
      </c>
      <c r="D6" s="12">
        <v>29</v>
      </c>
      <c r="E6" s="13">
        <f t="shared" si="0"/>
        <v>47.540983606557376</v>
      </c>
      <c r="F6" s="14">
        <f t="shared" si="1"/>
        <v>32</v>
      </c>
    </row>
    <row r="7" spans="1:6" ht="15.75">
      <c r="A7" s="10">
        <v>4</v>
      </c>
      <c r="B7" s="11" t="s">
        <v>10</v>
      </c>
      <c r="C7" s="12">
        <v>29</v>
      </c>
      <c r="D7" s="12">
        <v>8</v>
      </c>
      <c r="E7" s="13">
        <f t="shared" si="0"/>
        <v>27.586206896551726</v>
      </c>
      <c r="F7" s="14">
        <f t="shared" si="1"/>
        <v>21</v>
      </c>
    </row>
    <row r="8" spans="1:6" ht="15.75">
      <c r="A8" s="10">
        <v>5</v>
      </c>
      <c r="B8" s="11" t="s">
        <v>11</v>
      </c>
      <c r="C8" s="12">
        <v>55</v>
      </c>
      <c r="D8" s="12">
        <v>43</v>
      </c>
      <c r="E8" s="13">
        <f t="shared" si="0"/>
        <v>78.181818181818173</v>
      </c>
      <c r="F8" s="14">
        <f t="shared" si="1"/>
        <v>12</v>
      </c>
    </row>
    <row r="9" spans="1:6" ht="15.75">
      <c r="A9" s="10">
        <v>6</v>
      </c>
      <c r="B9" s="11" t="s">
        <v>12</v>
      </c>
      <c r="C9" s="12">
        <v>39</v>
      </c>
      <c r="D9" s="12">
        <v>28</v>
      </c>
      <c r="E9" s="13">
        <f t="shared" si="0"/>
        <v>71.794871794871796</v>
      </c>
      <c r="F9" s="14">
        <f t="shared" si="1"/>
        <v>11</v>
      </c>
    </row>
    <row r="10" spans="1:6" ht="15.75">
      <c r="A10" s="10">
        <v>7</v>
      </c>
      <c r="B10" s="11" t="s">
        <v>13</v>
      </c>
      <c r="C10" s="12">
        <v>97</v>
      </c>
      <c r="D10" s="12">
        <v>86</v>
      </c>
      <c r="E10" s="13">
        <f t="shared" si="0"/>
        <v>88.659793814432987</v>
      </c>
      <c r="F10" s="14">
        <f t="shared" si="1"/>
        <v>11</v>
      </c>
    </row>
    <row r="11" spans="1:6" ht="15.75">
      <c r="A11" s="10">
        <v>8</v>
      </c>
      <c r="B11" s="11" t="s">
        <v>14</v>
      </c>
      <c r="C11" s="12">
        <v>12</v>
      </c>
      <c r="D11" s="12">
        <v>5</v>
      </c>
      <c r="E11" s="13">
        <f t="shared" si="0"/>
        <v>41.666666666666671</v>
      </c>
      <c r="F11" s="14">
        <f t="shared" si="1"/>
        <v>7</v>
      </c>
    </row>
    <row r="12" spans="1:6" ht="15.75">
      <c r="A12" s="10">
        <v>9</v>
      </c>
      <c r="B12" s="11" t="s">
        <v>15</v>
      </c>
      <c r="C12" s="12">
        <v>14</v>
      </c>
      <c r="D12" s="12">
        <v>9</v>
      </c>
      <c r="E12" s="13">
        <f t="shared" si="0"/>
        <v>64.285714285714278</v>
      </c>
      <c r="F12" s="14">
        <f t="shared" si="1"/>
        <v>5</v>
      </c>
    </row>
    <row r="13" spans="1:6" ht="15.75">
      <c r="A13" s="10">
        <v>10</v>
      </c>
      <c r="B13" s="11" t="s">
        <v>16</v>
      </c>
      <c r="C13" s="12">
        <v>6</v>
      </c>
      <c r="D13" s="12">
        <v>2</v>
      </c>
      <c r="E13" s="13">
        <f t="shared" si="0"/>
        <v>33.333333333333336</v>
      </c>
      <c r="F13" s="14">
        <f t="shared" si="1"/>
        <v>4</v>
      </c>
    </row>
    <row r="14" spans="1:6" ht="15.75">
      <c r="A14" s="10">
        <v>11</v>
      </c>
      <c r="B14" s="11" t="s">
        <v>17</v>
      </c>
      <c r="C14" s="12">
        <v>4</v>
      </c>
      <c r="D14" s="12">
        <v>0</v>
      </c>
      <c r="E14" s="13">
        <f t="shared" si="0"/>
        <v>0</v>
      </c>
      <c r="F14" s="14">
        <f t="shared" si="1"/>
        <v>4</v>
      </c>
    </row>
    <row r="15" spans="1:6" ht="15.75">
      <c r="A15" s="10">
        <v>12</v>
      </c>
      <c r="B15" s="11" t="s">
        <v>18</v>
      </c>
      <c r="C15" s="12">
        <v>4</v>
      </c>
      <c r="D15" s="12">
        <v>1</v>
      </c>
      <c r="E15" s="13">
        <f t="shared" si="0"/>
        <v>25</v>
      </c>
      <c r="F15" s="14">
        <f t="shared" si="1"/>
        <v>3</v>
      </c>
    </row>
    <row r="16" spans="1:6" ht="15.75">
      <c r="A16" s="10">
        <v>13</v>
      </c>
      <c r="B16" s="11" t="s">
        <v>19</v>
      </c>
      <c r="C16" s="12">
        <v>11</v>
      </c>
      <c r="D16" s="12">
        <v>8</v>
      </c>
      <c r="E16" s="13">
        <f t="shared" si="0"/>
        <v>72.727272727272734</v>
      </c>
      <c r="F16" s="14">
        <f t="shared" si="1"/>
        <v>3</v>
      </c>
    </row>
    <row r="17" spans="1:6" ht="15.75">
      <c r="A17" s="10">
        <v>14</v>
      </c>
      <c r="B17" s="11" t="s">
        <v>20</v>
      </c>
      <c r="C17" s="12">
        <v>21</v>
      </c>
      <c r="D17" s="12">
        <v>18</v>
      </c>
      <c r="E17" s="13">
        <f t="shared" si="0"/>
        <v>85.714285714285722</v>
      </c>
      <c r="F17" s="14">
        <f t="shared" si="1"/>
        <v>3</v>
      </c>
    </row>
    <row r="18" spans="1:6" ht="15.75">
      <c r="A18" s="10">
        <v>15</v>
      </c>
      <c r="B18" s="11" t="s">
        <v>21</v>
      </c>
      <c r="C18" s="12">
        <v>3</v>
      </c>
      <c r="D18" s="12">
        <v>1</v>
      </c>
      <c r="E18" s="13">
        <f t="shared" si="0"/>
        <v>33.333333333333336</v>
      </c>
      <c r="F18" s="14">
        <f t="shared" si="1"/>
        <v>2</v>
      </c>
    </row>
    <row r="19" spans="1:6" ht="15.75">
      <c r="A19" s="10">
        <v>16</v>
      </c>
      <c r="B19" s="11" t="s">
        <v>22</v>
      </c>
      <c r="C19" s="12">
        <v>21</v>
      </c>
      <c r="D19" s="12">
        <v>20</v>
      </c>
      <c r="E19" s="13">
        <f t="shared" si="0"/>
        <v>95.238095238095241</v>
      </c>
      <c r="F19" s="14">
        <f t="shared" si="1"/>
        <v>1</v>
      </c>
    </row>
    <row r="20" spans="1:6" ht="15.75">
      <c r="A20" s="10">
        <v>17</v>
      </c>
      <c r="B20" s="11" t="s">
        <v>23</v>
      </c>
      <c r="C20" s="12">
        <v>3</v>
      </c>
      <c r="D20" s="12">
        <v>2</v>
      </c>
      <c r="E20" s="13">
        <f t="shared" si="0"/>
        <v>66.666666666666671</v>
      </c>
      <c r="F20" s="14">
        <f t="shared" si="1"/>
        <v>1</v>
      </c>
    </row>
    <row r="21" spans="1:6" ht="15.75">
      <c r="A21" s="10">
        <v>18</v>
      </c>
      <c r="B21" s="11" t="s">
        <v>24</v>
      </c>
      <c r="C21" s="12">
        <v>1</v>
      </c>
      <c r="D21" s="12">
        <v>0</v>
      </c>
      <c r="E21" s="13">
        <f t="shared" si="0"/>
        <v>0</v>
      </c>
      <c r="F21" s="14">
        <f t="shared" si="1"/>
        <v>1</v>
      </c>
    </row>
    <row r="22" spans="1:6" ht="15.75">
      <c r="A22" s="10">
        <v>19</v>
      </c>
      <c r="B22" s="11" t="s">
        <v>25</v>
      </c>
      <c r="C22" s="12">
        <v>4</v>
      </c>
      <c r="D22" s="12">
        <v>3</v>
      </c>
      <c r="E22" s="13">
        <f t="shared" si="0"/>
        <v>75</v>
      </c>
      <c r="F22" s="14">
        <f t="shared" si="1"/>
        <v>1</v>
      </c>
    </row>
    <row r="23" spans="1:6" ht="15.75">
      <c r="A23" s="10">
        <v>20</v>
      </c>
      <c r="B23" s="11" t="s">
        <v>26</v>
      </c>
      <c r="C23" s="12">
        <v>7</v>
      </c>
      <c r="D23" s="12">
        <v>6</v>
      </c>
      <c r="E23" s="13">
        <f t="shared" si="0"/>
        <v>85.714285714285708</v>
      </c>
      <c r="F23" s="14">
        <f t="shared" si="1"/>
        <v>1</v>
      </c>
    </row>
    <row r="24" spans="1:6" ht="15.75">
      <c r="A24" s="10">
        <v>21</v>
      </c>
      <c r="B24" s="11" t="s">
        <v>27</v>
      </c>
      <c r="C24" s="12">
        <v>9</v>
      </c>
      <c r="D24" s="12">
        <v>8</v>
      </c>
      <c r="E24" s="13">
        <f t="shared" si="0"/>
        <v>88.888888888888886</v>
      </c>
      <c r="F24" s="14">
        <f t="shared" si="1"/>
        <v>1</v>
      </c>
    </row>
    <row r="25" spans="1:6" ht="15.75">
      <c r="A25" s="10">
        <v>22</v>
      </c>
      <c r="B25" s="11" t="s">
        <v>28</v>
      </c>
      <c r="C25" s="12">
        <v>1</v>
      </c>
      <c r="D25" s="12">
        <v>0</v>
      </c>
      <c r="E25" s="13">
        <f t="shared" si="0"/>
        <v>0</v>
      </c>
      <c r="F25" s="14">
        <f t="shared" si="1"/>
        <v>1</v>
      </c>
    </row>
    <row r="26" spans="1:6" ht="15.75">
      <c r="A26" s="10">
        <v>23</v>
      </c>
      <c r="B26" s="11" t="s">
        <v>29</v>
      </c>
      <c r="C26" s="12">
        <v>4</v>
      </c>
      <c r="D26" s="12">
        <v>3</v>
      </c>
      <c r="E26" s="13">
        <f t="shared" si="0"/>
        <v>75</v>
      </c>
      <c r="F26" s="14">
        <f t="shared" si="1"/>
        <v>1</v>
      </c>
    </row>
    <row r="27" spans="1:6" ht="15.75">
      <c r="A27" s="10">
        <v>24</v>
      </c>
      <c r="B27" s="11" t="s">
        <v>30</v>
      </c>
      <c r="C27" s="12">
        <v>20</v>
      </c>
      <c r="D27" s="12">
        <v>20</v>
      </c>
      <c r="E27" s="13">
        <f t="shared" si="0"/>
        <v>100</v>
      </c>
      <c r="F27" s="14">
        <f t="shared" si="1"/>
        <v>0</v>
      </c>
    </row>
    <row r="28" spans="1:6" ht="15.75">
      <c r="A28" s="10">
        <v>25</v>
      </c>
      <c r="B28" s="11" t="s">
        <v>31</v>
      </c>
      <c r="C28" s="12">
        <v>2</v>
      </c>
      <c r="D28" s="12">
        <v>2</v>
      </c>
      <c r="E28" s="13">
        <f t="shared" si="0"/>
        <v>100</v>
      </c>
      <c r="F28" s="14">
        <f t="shared" si="1"/>
        <v>0</v>
      </c>
    </row>
    <row r="29" spans="1:6" ht="15.75">
      <c r="A29" s="10">
        <v>26</v>
      </c>
      <c r="B29" s="11" t="s">
        <v>32</v>
      </c>
      <c r="C29" s="12">
        <v>1</v>
      </c>
      <c r="D29" s="12">
        <v>1</v>
      </c>
      <c r="E29" s="13">
        <f t="shared" si="0"/>
        <v>100</v>
      </c>
      <c r="F29" s="14">
        <f t="shared" si="1"/>
        <v>0</v>
      </c>
    </row>
    <row r="30" spans="1:6" ht="15.75">
      <c r="A30" s="10">
        <v>27</v>
      </c>
      <c r="B30" s="11" t="s">
        <v>33</v>
      </c>
      <c r="C30" s="12">
        <v>28</v>
      </c>
      <c r="D30" s="12">
        <v>28</v>
      </c>
      <c r="E30" s="13">
        <f t="shared" si="0"/>
        <v>99.999999999999986</v>
      </c>
      <c r="F30" s="14">
        <f t="shared" si="1"/>
        <v>0</v>
      </c>
    </row>
    <row r="31" spans="1:6" ht="15.75">
      <c r="A31" s="10">
        <v>28</v>
      </c>
      <c r="B31" s="11" t="s">
        <v>34</v>
      </c>
      <c r="C31" s="12">
        <v>2</v>
      </c>
      <c r="D31" s="12">
        <v>2</v>
      </c>
      <c r="E31" s="13">
        <f t="shared" si="0"/>
        <v>100</v>
      </c>
      <c r="F31" s="14">
        <f t="shared" si="1"/>
        <v>0</v>
      </c>
    </row>
    <row r="32" spans="1:6" ht="15.75">
      <c r="A32" s="10">
        <v>29</v>
      </c>
      <c r="B32" s="11" t="s">
        <v>35</v>
      </c>
      <c r="C32" s="12">
        <v>11</v>
      </c>
      <c r="D32" s="12">
        <v>11</v>
      </c>
      <c r="E32" s="13">
        <f t="shared" si="0"/>
        <v>100</v>
      </c>
      <c r="F32" s="14">
        <f t="shared" si="1"/>
        <v>0</v>
      </c>
    </row>
    <row r="33" spans="1:6" ht="15.75">
      <c r="A33" s="10">
        <v>30</v>
      </c>
      <c r="B33" s="11" t="s">
        <v>36</v>
      </c>
      <c r="C33" s="12">
        <v>4</v>
      </c>
      <c r="D33" s="12">
        <v>4</v>
      </c>
      <c r="E33" s="13">
        <f t="shared" si="0"/>
        <v>100</v>
      </c>
      <c r="F33" s="14">
        <f t="shared" si="1"/>
        <v>0</v>
      </c>
    </row>
    <row r="34" spans="1:6" ht="15.75">
      <c r="A34" s="10">
        <v>31</v>
      </c>
      <c r="B34" s="11" t="s">
        <v>37</v>
      </c>
      <c r="C34" s="12">
        <v>9</v>
      </c>
      <c r="D34" s="12">
        <v>9</v>
      </c>
      <c r="E34" s="13">
        <f t="shared" si="0"/>
        <v>100</v>
      </c>
      <c r="F34" s="14">
        <f t="shared" si="1"/>
        <v>0</v>
      </c>
    </row>
    <row r="35" spans="1:6" ht="15.75">
      <c r="A35" s="10">
        <v>32</v>
      </c>
      <c r="B35" s="11" t="s">
        <v>38</v>
      </c>
      <c r="C35" s="12">
        <v>2</v>
      </c>
      <c r="D35" s="12">
        <v>2</v>
      </c>
      <c r="E35" s="13">
        <f t="shared" si="0"/>
        <v>100</v>
      </c>
      <c r="F35" s="14">
        <f t="shared" si="1"/>
        <v>0</v>
      </c>
    </row>
    <row r="36" spans="1:6" ht="15.75">
      <c r="A36" s="10">
        <v>33</v>
      </c>
      <c r="B36" s="11" t="s">
        <v>39</v>
      </c>
      <c r="C36" s="12">
        <v>2</v>
      </c>
      <c r="D36" s="12">
        <v>2</v>
      </c>
      <c r="E36" s="13">
        <f t="shared" si="0"/>
        <v>100</v>
      </c>
      <c r="F36" s="14">
        <f t="shared" si="1"/>
        <v>0</v>
      </c>
    </row>
    <row r="37" spans="1:6" ht="15.75">
      <c r="A37" s="10">
        <v>34</v>
      </c>
      <c r="B37" s="11" t="s">
        <v>40</v>
      </c>
      <c r="C37" s="12">
        <v>10</v>
      </c>
      <c r="D37" s="12">
        <v>10</v>
      </c>
      <c r="E37" s="13">
        <f t="shared" si="0"/>
        <v>100</v>
      </c>
      <c r="F37" s="14">
        <f t="shared" si="1"/>
        <v>0</v>
      </c>
    </row>
    <row r="38" spans="1:6" ht="15.75">
      <c r="A38" s="10">
        <v>35</v>
      </c>
      <c r="B38" s="11" t="s">
        <v>41</v>
      </c>
      <c r="C38" s="12">
        <v>1</v>
      </c>
      <c r="D38" s="12">
        <v>1</v>
      </c>
      <c r="E38" s="13">
        <f t="shared" si="0"/>
        <v>100</v>
      </c>
      <c r="F38" s="14">
        <f t="shared" si="1"/>
        <v>0</v>
      </c>
    </row>
    <row r="39" spans="1:6" ht="15.75">
      <c r="A39" s="10">
        <v>36</v>
      </c>
      <c r="B39" s="11" t="s">
        <v>42</v>
      </c>
      <c r="C39" s="12">
        <v>3</v>
      </c>
      <c r="D39" s="12">
        <v>3</v>
      </c>
      <c r="E39" s="13">
        <f t="shared" si="0"/>
        <v>100</v>
      </c>
      <c r="F39" s="14">
        <f t="shared" si="1"/>
        <v>0</v>
      </c>
    </row>
    <row r="40" spans="1:6" ht="15.75">
      <c r="A40" s="10">
        <v>37</v>
      </c>
      <c r="B40" s="11" t="s">
        <v>43</v>
      </c>
      <c r="C40" s="12">
        <v>4</v>
      </c>
      <c r="D40" s="12">
        <v>4</v>
      </c>
      <c r="E40" s="13">
        <f t="shared" si="0"/>
        <v>100</v>
      </c>
      <c r="F40" s="14">
        <f t="shared" si="1"/>
        <v>0</v>
      </c>
    </row>
    <row r="41" spans="1:6" ht="15.75">
      <c r="A41" s="10">
        <v>38</v>
      </c>
      <c r="B41" s="11" t="s">
        <v>44</v>
      </c>
      <c r="C41" s="12">
        <v>4</v>
      </c>
      <c r="D41" s="12">
        <v>5</v>
      </c>
      <c r="E41" s="13">
        <f t="shared" si="0"/>
        <v>125</v>
      </c>
      <c r="F41" s="14">
        <f t="shared" si="1"/>
        <v>-1</v>
      </c>
    </row>
    <row r="42" spans="1:6" ht="15.75">
      <c r="A42" s="10">
        <v>39</v>
      </c>
      <c r="B42" s="11" t="s">
        <v>45</v>
      </c>
      <c r="C42" s="12">
        <v>27</v>
      </c>
      <c r="D42" s="12">
        <v>28</v>
      </c>
      <c r="E42" s="13">
        <f t="shared" si="0"/>
        <v>103.7037037037037</v>
      </c>
      <c r="F42" s="14">
        <f t="shared" si="1"/>
        <v>-1</v>
      </c>
    </row>
    <row r="43" spans="1:6" ht="15.75">
      <c r="A43" s="10">
        <v>40</v>
      </c>
      <c r="B43" s="11" t="s">
        <v>46</v>
      </c>
      <c r="C43" s="12">
        <v>5</v>
      </c>
      <c r="D43" s="12">
        <v>6</v>
      </c>
      <c r="E43" s="13">
        <f t="shared" si="0"/>
        <v>120</v>
      </c>
      <c r="F43" s="14">
        <f t="shared" si="1"/>
        <v>-1</v>
      </c>
    </row>
    <row r="44" spans="1:6" ht="15.75">
      <c r="A44" s="10">
        <v>41</v>
      </c>
      <c r="B44" s="11" t="s">
        <v>47</v>
      </c>
      <c r="C44" s="12">
        <v>20</v>
      </c>
      <c r="D44" s="12">
        <v>21</v>
      </c>
      <c r="E44" s="13">
        <f t="shared" si="0"/>
        <v>105</v>
      </c>
      <c r="F44" s="14">
        <f t="shared" si="1"/>
        <v>-1</v>
      </c>
    </row>
    <row r="45" spans="1:6" ht="15.75">
      <c r="A45" s="10"/>
      <c r="B45" s="15" t="s">
        <v>48</v>
      </c>
      <c r="C45" s="16">
        <f>SUM(C4:C44)</f>
        <v>922</v>
      </c>
      <c r="D45" s="16">
        <f>SUM(D4:D44)</f>
        <v>721</v>
      </c>
      <c r="E45" s="17">
        <f t="shared" si="0"/>
        <v>78.199566160520604</v>
      </c>
      <c r="F45" s="14">
        <f t="shared" si="1"/>
        <v>201</v>
      </c>
    </row>
    <row r="55" spans="4:4">
      <c r="D55" s="19"/>
    </row>
  </sheetData>
  <mergeCells count="2">
    <mergeCell ref="A1:F1"/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activeCell="P13" sqref="P13"/>
    </sheetView>
  </sheetViews>
  <sheetFormatPr defaultRowHeight="15"/>
  <cols>
    <col min="1" max="1" width="4.42578125" style="290" bestFit="1" customWidth="1"/>
    <col min="2" max="2" width="28.7109375" style="290" customWidth="1"/>
    <col min="3" max="3" width="9" style="290" bestFit="1" customWidth="1"/>
    <col min="4" max="4" width="10.85546875" style="333" bestFit="1" customWidth="1"/>
    <col min="5" max="5" width="10.28515625" style="290" bestFit="1" customWidth="1"/>
    <col min="6" max="6" width="10.85546875" style="333" bestFit="1" customWidth="1"/>
    <col min="7" max="7" width="7.28515625" style="290" customWidth="1"/>
    <col min="8" max="8" width="9.85546875" style="333" bestFit="1" customWidth="1"/>
    <col min="9" max="9" width="7.7109375" style="290" bestFit="1" customWidth="1"/>
    <col min="10" max="10" width="10.28515625" style="333" customWidth="1"/>
    <col min="11" max="11" width="5.140625" style="290" bestFit="1" customWidth="1"/>
    <col min="12" max="12" width="12.140625" style="333" customWidth="1"/>
    <col min="13" max="13" width="5.140625" style="290" bestFit="1" customWidth="1"/>
    <col min="14" max="14" width="10.85546875" style="333" customWidth="1"/>
    <col min="15" max="15" width="9.140625" style="290" customWidth="1"/>
    <col min="16" max="16384" width="9.140625" style="290"/>
  </cols>
  <sheetData>
    <row r="1" spans="1:14">
      <c r="A1" s="289" t="s">
        <v>246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>
      <c r="A2" s="291" t="s">
        <v>237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293" customFormat="1">
      <c r="A3" s="292" t="s">
        <v>238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>
      <c r="A4" s="294" t="s">
        <v>1</v>
      </c>
      <c r="B4" s="295" t="s">
        <v>51</v>
      </c>
      <c r="C4" s="296" t="s">
        <v>239</v>
      </c>
      <c r="D4" s="297"/>
      <c r="E4" s="297"/>
      <c r="F4" s="298"/>
      <c r="G4" s="296" t="s">
        <v>240</v>
      </c>
      <c r="H4" s="297"/>
      <c r="I4" s="297"/>
      <c r="J4" s="298"/>
      <c r="K4" s="296" t="s">
        <v>241</v>
      </c>
      <c r="L4" s="297"/>
      <c r="M4" s="297"/>
      <c r="N4" s="298"/>
    </row>
    <row r="5" spans="1:14">
      <c r="A5" s="299"/>
      <c r="B5" s="295"/>
      <c r="C5" s="300" t="s">
        <v>242</v>
      </c>
      <c r="D5" s="301"/>
      <c r="E5" s="300" t="s">
        <v>243</v>
      </c>
      <c r="F5" s="301"/>
      <c r="G5" s="300" t="s">
        <v>242</v>
      </c>
      <c r="H5" s="301"/>
      <c r="I5" s="300" t="s">
        <v>243</v>
      </c>
      <c r="J5" s="301"/>
      <c r="K5" s="300" t="s">
        <v>242</v>
      </c>
      <c r="L5" s="301"/>
      <c r="M5" s="300" t="s">
        <v>243</v>
      </c>
      <c r="N5" s="301"/>
    </row>
    <row r="6" spans="1:14">
      <c r="A6" s="302"/>
      <c r="B6" s="295"/>
      <c r="C6" s="303" t="s">
        <v>56</v>
      </c>
      <c r="D6" s="304" t="s">
        <v>229</v>
      </c>
      <c r="E6" s="303" t="s">
        <v>56</v>
      </c>
      <c r="F6" s="304" t="s">
        <v>229</v>
      </c>
      <c r="G6" s="303" t="s">
        <v>56</v>
      </c>
      <c r="H6" s="304" t="s">
        <v>229</v>
      </c>
      <c r="I6" s="303" t="s">
        <v>56</v>
      </c>
      <c r="J6" s="304" t="s">
        <v>229</v>
      </c>
      <c r="K6" s="303" t="s">
        <v>56</v>
      </c>
      <c r="L6" s="304" t="s">
        <v>229</v>
      </c>
      <c r="M6" s="303" t="s">
        <v>56</v>
      </c>
      <c r="N6" s="304" t="s">
        <v>229</v>
      </c>
    </row>
    <row r="7" spans="1:14">
      <c r="A7" s="305" t="s">
        <v>62</v>
      </c>
      <c r="B7" s="306" t="s">
        <v>63</v>
      </c>
      <c r="C7" s="307"/>
      <c r="D7" s="308"/>
      <c r="E7" s="307"/>
      <c r="F7" s="308"/>
      <c r="G7" s="309"/>
      <c r="H7" s="310"/>
      <c r="I7" s="309"/>
      <c r="J7" s="310"/>
      <c r="K7" s="309"/>
      <c r="L7" s="310"/>
      <c r="M7" s="309"/>
      <c r="N7" s="310"/>
    </row>
    <row r="8" spans="1:14">
      <c r="A8" s="311">
        <v>1</v>
      </c>
      <c r="B8" s="312" t="s">
        <v>136</v>
      </c>
      <c r="C8" s="308">
        <v>69204</v>
      </c>
      <c r="D8" s="313">
        <v>577</v>
      </c>
      <c r="E8" s="308">
        <v>391559</v>
      </c>
      <c r="F8" s="313">
        <v>12766.97</v>
      </c>
      <c r="G8" s="308">
        <v>35</v>
      </c>
      <c r="H8" s="313">
        <v>0.69</v>
      </c>
      <c r="I8" s="308">
        <v>161</v>
      </c>
      <c r="J8" s="313">
        <v>4.63</v>
      </c>
      <c r="K8" s="308">
        <v>0</v>
      </c>
      <c r="L8" s="313">
        <v>0</v>
      </c>
      <c r="M8" s="308">
        <v>0</v>
      </c>
      <c r="N8" s="313">
        <v>0</v>
      </c>
    </row>
    <row r="9" spans="1:14">
      <c r="A9" s="311">
        <v>2</v>
      </c>
      <c r="B9" s="312" t="s">
        <v>11</v>
      </c>
      <c r="C9" s="308">
        <v>4772</v>
      </c>
      <c r="D9" s="313">
        <v>100.62</v>
      </c>
      <c r="E9" s="308">
        <v>76319</v>
      </c>
      <c r="F9" s="313">
        <v>2464.0700000000002</v>
      </c>
      <c r="G9" s="308">
        <v>0</v>
      </c>
      <c r="H9" s="313">
        <v>0</v>
      </c>
      <c r="I9" s="308">
        <v>0</v>
      </c>
      <c r="J9" s="313">
        <v>0</v>
      </c>
      <c r="K9" s="308">
        <v>48</v>
      </c>
      <c r="L9" s="313">
        <v>39.590000000000003</v>
      </c>
      <c r="M9" s="308">
        <v>413</v>
      </c>
      <c r="N9" s="313">
        <v>231.98</v>
      </c>
    </row>
    <row r="10" spans="1:14">
      <c r="A10" s="311">
        <v>3</v>
      </c>
      <c r="B10" s="312" t="s">
        <v>13</v>
      </c>
      <c r="C10" s="308">
        <v>43538</v>
      </c>
      <c r="D10" s="313">
        <v>3728.12</v>
      </c>
      <c r="E10" s="308">
        <v>272286</v>
      </c>
      <c r="F10" s="313">
        <v>13466.33</v>
      </c>
      <c r="G10" s="308">
        <v>56</v>
      </c>
      <c r="H10" s="313">
        <v>1.1200000000000001</v>
      </c>
      <c r="I10" s="308">
        <v>1652</v>
      </c>
      <c r="J10" s="313">
        <v>25.74</v>
      </c>
      <c r="K10" s="308">
        <v>33</v>
      </c>
      <c r="L10" s="313">
        <v>5.6826999999999996</v>
      </c>
      <c r="M10" s="308">
        <v>67</v>
      </c>
      <c r="N10" s="313">
        <v>7.3994000000000009</v>
      </c>
    </row>
    <row r="11" spans="1:14">
      <c r="A11" s="311">
        <v>4</v>
      </c>
      <c r="B11" s="312" t="s">
        <v>8</v>
      </c>
      <c r="C11" s="308">
        <v>26310</v>
      </c>
      <c r="D11" s="313">
        <v>1138.96</v>
      </c>
      <c r="E11" s="308">
        <v>998214</v>
      </c>
      <c r="F11" s="313">
        <v>6681.54</v>
      </c>
      <c r="G11" s="308">
        <v>0</v>
      </c>
      <c r="H11" s="313">
        <v>0</v>
      </c>
      <c r="I11" s="308">
        <v>16517</v>
      </c>
      <c r="J11" s="313">
        <v>1237.3599999999999</v>
      </c>
      <c r="K11" s="308">
        <v>77</v>
      </c>
      <c r="L11" s="313">
        <v>325.6506</v>
      </c>
      <c r="M11" s="308">
        <v>115</v>
      </c>
      <c r="N11" s="313">
        <v>386.3657</v>
      </c>
    </row>
    <row r="12" spans="1:14">
      <c r="A12" s="311">
        <v>5</v>
      </c>
      <c r="B12" s="312" t="s">
        <v>9</v>
      </c>
      <c r="C12" s="308">
        <v>53227</v>
      </c>
      <c r="D12" s="313">
        <v>600.91999999999996</v>
      </c>
      <c r="E12" s="308">
        <v>206084</v>
      </c>
      <c r="F12" s="313">
        <v>4549.04</v>
      </c>
      <c r="G12" s="308">
        <v>2</v>
      </c>
      <c r="H12" s="313">
        <v>0.03</v>
      </c>
      <c r="I12" s="308">
        <v>27</v>
      </c>
      <c r="J12" s="313">
        <v>2.19</v>
      </c>
      <c r="K12" s="308">
        <v>0</v>
      </c>
      <c r="L12" s="313">
        <v>0</v>
      </c>
      <c r="M12" s="308">
        <v>0</v>
      </c>
      <c r="N12" s="313">
        <v>0</v>
      </c>
    </row>
    <row r="13" spans="1:14">
      <c r="A13" s="311"/>
      <c r="B13" s="306" t="s">
        <v>64</v>
      </c>
      <c r="C13" s="314">
        <v>197051</v>
      </c>
      <c r="D13" s="315">
        <v>6145.62</v>
      </c>
      <c r="E13" s="314">
        <v>1944462</v>
      </c>
      <c r="F13" s="315">
        <v>39927.949999999997</v>
      </c>
      <c r="G13" s="314">
        <v>93</v>
      </c>
      <c r="H13" s="315">
        <v>1.84</v>
      </c>
      <c r="I13" s="314">
        <v>18357</v>
      </c>
      <c r="J13" s="315">
        <v>1269.92</v>
      </c>
      <c r="K13" s="314">
        <v>158</v>
      </c>
      <c r="L13" s="315">
        <v>370.92330000000004</v>
      </c>
      <c r="M13" s="314">
        <v>595</v>
      </c>
      <c r="N13" s="315">
        <v>625.74509999999998</v>
      </c>
    </row>
    <row r="14" spans="1:14">
      <c r="A14" s="316" t="s">
        <v>65</v>
      </c>
      <c r="B14" s="317"/>
      <c r="C14" s="308"/>
      <c r="D14" s="313">
        <v>0</v>
      </c>
      <c r="E14" s="308"/>
      <c r="F14" s="318">
        <v>0</v>
      </c>
      <c r="G14" s="319"/>
      <c r="H14" s="320">
        <v>0</v>
      </c>
      <c r="I14" s="319"/>
      <c r="J14" s="320">
        <v>0</v>
      </c>
      <c r="K14" s="319"/>
      <c r="L14" s="320">
        <v>0</v>
      </c>
      <c r="M14" s="319"/>
      <c r="N14" s="320">
        <v>0</v>
      </c>
    </row>
    <row r="15" spans="1:14">
      <c r="A15" s="321">
        <v>1</v>
      </c>
      <c r="B15" s="322" t="s">
        <v>18</v>
      </c>
      <c r="C15" s="308">
        <v>5</v>
      </c>
      <c r="D15" s="313">
        <v>0.06</v>
      </c>
      <c r="E15" s="308">
        <v>1668</v>
      </c>
      <c r="F15" s="313">
        <v>38.700000000000003</v>
      </c>
      <c r="G15" s="308">
        <v>0</v>
      </c>
      <c r="H15" s="313">
        <v>0</v>
      </c>
      <c r="I15" s="308">
        <v>0</v>
      </c>
      <c r="J15" s="313">
        <v>0</v>
      </c>
      <c r="K15" s="308">
        <v>0</v>
      </c>
      <c r="L15" s="313">
        <v>0</v>
      </c>
      <c r="M15" s="308">
        <v>32</v>
      </c>
      <c r="N15" s="313">
        <v>1.45</v>
      </c>
    </row>
    <row r="16" spans="1:14">
      <c r="A16" s="321">
        <v>2</v>
      </c>
      <c r="B16" s="322" t="s">
        <v>138</v>
      </c>
      <c r="C16" s="308">
        <v>4585</v>
      </c>
      <c r="D16" s="313">
        <v>129.72999999999999</v>
      </c>
      <c r="E16" s="308">
        <v>17801</v>
      </c>
      <c r="F16" s="313">
        <v>807.55</v>
      </c>
      <c r="G16" s="308">
        <v>0</v>
      </c>
      <c r="H16" s="313">
        <v>0</v>
      </c>
      <c r="I16" s="308">
        <v>0</v>
      </c>
      <c r="J16" s="313">
        <v>0</v>
      </c>
      <c r="K16" s="308">
        <v>0</v>
      </c>
      <c r="L16" s="313">
        <v>0</v>
      </c>
      <c r="M16" s="308">
        <v>0</v>
      </c>
      <c r="N16" s="313">
        <v>0</v>
      </c>
    </row>
    <row r="17" spans="1:14">
      <c r="A17" s="321">
        <v>3</v>
      </c>
      <c r="B17" s="322" t="s">
        <v>22</v>
      </c>
      <c r="C17" s="308">
        <v>3645</v>
      </c>
      <c r="D17" s="313">
        <v>85.57</v>
      </c>
      <c r="E17" s="308">
        <v>20738</v>
      </c>
      <c r="F17" s="313">
        <v>478.6</v>
      </c>
      <c r="G17" s="308">
        <v>0</v>
      </c>
      <c r="H17" s="313">
        <v>0</v>
      </c>
      <c r="I17" s="308">
        <v>0</v>
      </c>
      <c r="J17" s="313">
        <v>0</v>
      </c>
      <c r="K17" s="308">
        <v>0</v>
      </c>
      <c r="L17" s="313">
        <v>0</v>
      </c>
      <c r="M17" s="308">
        <v>0</v>
      </c>
      <c r="N17" s="313">
        <v>0</v>
      </c>
    </row>
    <row r="18" spans="1:14">
      <c r="A18" s="321">
        <v>4</v>
      </c>
      <c r="B18" s="323" t="s">
        <v>15</v>
      </c>
      <c r="C18" s="308">
        <v>1269</v>
      </c>
      <c r="D18" s="313">
        <v>149.55000000000001</v>
      </c>
      <c r="E18" s="308">
        <v>20090</v>
      </c>
      <c r="F18" s="313">
        <v>2019.02</v>
      </c>
      <c r="G18" s="308">
        <v>1</v>
      </c>
      <c r="H18" s="313">
        <v>7.4999999999999997E-3</v>
      </c>
      <c r="I18" s="308">
        <v>29</v>
      </c>
      <c r="J18" s="313">
        <v>0.48399999999999999</v>
      </c>
      <c r="K18" s="308">
        <v>13</v>
      </c>
      <c r="L18" s="313">
        <v>36.742399999999996</v>
      </c>
      <c r="M18" s="308">
        <v>14</v>
      </c>
      <c r="N18" s="313">
        <v>28.660500000000003</v>
      </c>
    </row>
    <row r="19" spans="1:14">
      <c r="A19" s="321">
        <v>5</v>
      </c>
      <c r="B19" s="323" t="s">
        <v>139</v>
      </c>
      <c r="C19" s="308">
        <v>52</v>
      </c>
      <c r="D19" s="313">
        <v>1.78</v>
      </c>
      <c r="E19" s="308">
        <v>4598</v>
      </c>
      <c r="F19" s="313">
        <v>110.28</v>
      </c>
      <c r="G19" s="308">
        <v>0</v>
      </c>
      <c r="H19" s="313">
        <v>0</v>
      </c>
      <c r="I19" s="308">
        <v>0</v>
      </c>
      <c r="J19" s="313">
        <v>0</v>
      </c>
      <c r="K19" s="308">
        <v>7</v>
      </c>
      <c r="L19" s="313">
        <v>9.6469000000000005</v>
      </c>
      <c r="M19" s="308">
        <v>9</v>
      </c>
      <c r="N19" s="313">
        <v>10.4274</v>
      </c>
    </row>
    <row r="20" spans="1:14">
      <c r="A20" s="321">
        <v>6</v>
      </c>
      <c r="B20" s="322" t="s">
        <v>14</v>
      </c>
      <c r="C20" s="308">
        <v>81</v>
      </c>
      <c r="D20" s="313">
        <v>1.25</v>
      </c>
      <c r="E20" s="308">
        <v>1236</v>
      </c>
      <c r="F20" s="313">
        <v>17.47</v>
      </c>
      <c r="G20" s="308">
        <v>6</v>
      </c>
      <c r="H20" s="313">
        <v>1.63</v>
      </c>
      <c r="I20" s="308">
        <v>41</v>
      </c>
      <c r="J20" s="313">
        <v>2.29</v>
      </c>
      <c r="K20" s="308">
        <v>0</v>
      </c>
      <c r="L20" s="313">
        <v>0</v>
      </c>
      <c r="M20" s="308">
        <v>0</v>
      </c>
      <c r="N20" s="313">
        <v>0</v>
      </c>
    </row>
    <row r="21" spans="1:14">
      <c r="A21" s="321">
        <v>7</v>
      </c>
      <c r="B21" s="323" t="s">
        <v>140</v>
      </c>
      <c r="C21" s="308">
        <v>0</v>
      </c>
      <c r="D21" s="313">
        <v>0</v>
      </c>
      <c r="E21" s="308">
        <v>0</v>
      </c>
      <c r="F21" s="313">
        <v>0</v>
      </c>
      <c r="G21" s="308">
        <v>0</v>
      </c>
      <c r="H21" s="313">
        <v>0</v>
      </c>
      <c r="I21" s="308">
        <v>0</v>
      </c>
      <c r="J21" s="313">
        <v>0</v>
      </c>
      <c r="K21" s="308">
        <v>0</v>
      </c>
      <c r="L21" s="313">
        <v>0</v>
      </c>
      <c r="M21" s="308">
        <v>0</v>
      </c>
      <c r="N21" s="313">
        <v>0</v>
      </c>
    </row>
    <row r="22" spans="1:14">
      <c r="A22" s="321">
        <v>8</v>
      </c>
      <c r="B22" s="323" t="s">
        <v>141</v>
      </c>
      <c r="C22" s="308">
        <v>1230</v>
      </c>
      <c r="D22" s="313">
        <v>44.04</v>
      </c>
      <c r="E22" s="308">
        <v>6413</v>
      </c>
      <c r="F22" s="313">
        <v>68.55</v>
      </c>
      <c r="G22" s="308">
        <v>0</v>
      </c>
      <c r="H22" s="313">
        <v>0</v>
      </c>
      <c r="I22" s="308">
        <v>0</v>
      </c>
      <c r="J22" s="313">
        <v>0</v>
      </c>
      <c r="K22" s="308">
        <v>0</v>
      </c>
      <c r="L22" s="313">
        <v>0</v>
      </c>
      <c r="M22" s="308">
        <v>0</v>
      </c>
      <c r="N22" s="313">
        <v>0</v>
      </c>
    </row>
    <row r="23" spans="1:14">
      <c r="A23" s="321">
        <v>9</v>
      </c>
      <c r="B23" s="322" t="s">
        <v>10</v>
      </c>
      <c r="C23" s="308">
        <v>453</v>
      </c>
      <c r="D23" s="313">
        <v>4.6109</v>
      </c>
      <c r="E23" s="308">
        <v>22573</v>
      </c>
      <c r="F23" s="313">
        <v>593.78190000000006</v>
      </c>
      <c r="G23" s="308">
        <v>0</v>
      </c>
      <c r="H23" s="313">
        <v>0</v>
      </c>
      <c r="I23" s="308">
        <v>268</v>
      </c>
      <c r="J23" s="313">
        <v>2.3915999999999999</v>
      </c>
      <c r="K23" s="308">
        <v>0</v>
      </c>
      <c r="L23" s="313">
        <v>0</v>
      </c>
      <c r="M23" s="308">
        <v>0</v>
      </c>
      <c r="N23" s="313">
        <v>0</v>
      </c>
    </row>
    <row r="24" spans="1:14">
      <c r="A24" s="321">
        <v>10</v>
      </c>
      <c r="B24" s="322" t="s">
        <v>142</v>
      </c>
      <c r="C24" s="308">
        <v>0</v>
      </c>
      <c r="D24" s="313">
        <v>0</v>
      </c>
      <c r="E24" s="308">
        <v>0</v>
      </c>
      <c r="F24" s="313">
        <v>0</v>
      </c>
      <c r="G24" s="308">
        <v>0</v>
      </c>
      <c r="H24" s="313">
        <v>0</v>
      </c>
      <c r="I24" s="308">
        <v>0</v>
      </c>
      <c r="J24" s="313">
        <v>0</v>
      </c>
      <c r="K24" s="308">
        <v>0</v>
      </c>
      <c r="L24" s="313">
        <v>0</v>
      </c>
      <c r="M24" s="308">
        <v>0</v>
      </c>
      <c r="N24" s="313">
        <v>0</v>
      </c>
    </row>
    <row r="25" spans="1:14">
      <c r="A25" s="321">
        <v>11</v>
      </c>
      <c r="B25" s="322" t="s">
        <v>21</v>
      </c>
      <c r="C25" s="308">
        <v>2689</v>
      </c>
      <c r="D25" s="313">
        <v>55.336199999999998</v>
      </c>
      <c r="E25" s="308">
        <v>13676</v>
      </c>
      <c r="F25" s="313">
        <v>523.21</v>
      </c>
      <c r="G25" s="308">
        <v>0</v>
      </c>
      <c r="H25" s="313">
        <v>0</v>
      </c>
      <c r="I25" s="308">
        <v>0</v>
      </c>
      <c r="J25" s="313">
        <v>0</v>
      </c>
      <c r="K25" s="308">
        <v>5</v>
      </c>
      <c r="L25" s="313">
        <v>9.327</v>
      </c>
      <c r="M25" s="308">
        <v>16</v>
      </c>
      <c r="N25" s="313">
        <v>20.343800000000002</v>
      </c>
    </row>
    <row r="26" spans="1:14">
      <c r="A26" s="321">
        <v>12</v>
      </c>
      <c r="B26" s="323" t="s">
        <v>143</v>
      </c>
      <c r="C26" s="308">
        <v>73</v>
      </c>
      <c r="D26" s="313">
        <v>4.4319999999999995</v>
      </c>
      <c r="E26" s="308">
        <v>617</v>
      </c>
      <c r="F26" s="313">
        <v>55.47</v>
      </c>
      <c r="G26" s="308">
        <v>3</v>
      </c>
      <c r="H26" s="313">
        <v>0.1</v>
      </c>
      <c r="I26" s="308">
        <v>5</v>
      </c>
      <c r="J26" s="313">
        <v>0.15</v>
      </c>
      <c r="K26" s="308">
        <v>8</v>
      </c>
      <c r="L26" s="313">
        <v>4.2699999999999996</v>
      </c>
      <c r="M26" s="308">
        <v>15</v>
      </c>
      <c r="N26" s="313">
        <v>8.92</v>
      </c>
    </row>
    <row r="27" spans="1:14">
      <c r="A27" s="321">
        <v>13</v>
      </c>
      <c r="B27" s="323" t="s">
        <v>144</v>
      </c>
      <c r="C27" s="308">
        <v>190</v>
      </c>
      <c r="D27" s="313">
        <v>4.2</v>
      </c>
      <c r="E27" s="308">
        <v>600</v>
      </c>
      <c r="F27" s="313">
        <v>11.5</v>
      </c>
      <c r="G27" s="308">
        <v>0</v>
      </c>
      <c r="H27" s="313">
        <v>0</v>
      </c>
      <c r="I27" s="308">
        <v>0</v>
      </c>
      <c r="J27" s="313">
        <v>0</v>
      </c>
      <c r="K27" s="308">
        <v>0</v>
      </c>
      <c r="L27" s="313">
        <v>0</v>
      </c>
      <c r="M27" s="308">
        <v>0</v>
      </c>
      <c r="N27" s="313">
        <v>0</v>
      </c>
    </row>
    <row r="28" spans="1:14">
      <c r="A28" s="321">
        <v>14</v>
      </c>
      <c r="B28" s="323" t="s">
        <v>145</v>
      </c>
      <c r="C28" s="308">
        <v>3190</v>
      </c>
      <c r="D28" s="313">
        <v>66.91640000000001</v>
      </c>
      <c r="E28" s="308">
        <v>24495</v>
      </c>
      <c r="F28" s="313">
        <v>850.54229999999995</v>
      </c>
      <c r="G28" s="308">
        <v>0</v>
      </c>
      <c r="H28" s="313">
        <v>0</v>
      </c>
      <c r="I28" s="308">
        <v>0</v>
      </c>
      <c r="J28" s="313">
        <v>0</v>
      </c>
      <c r="K28" s="308">
        <v>0</v>
      </c>
      <c r="L28" s="313">
        <v>0</v>
      </c>
      <c r="M28" s="308">
        <v>0</v>
      </c>
      <c r="N28" s="313">
        <v>0</v>
      </c>
    </row>
    <row r="29" spans="1:14">
      <c r="A29" s="321">
        <v>15</v>
      </c>
      <c r="B29" s="323" t="s">
        <v>146</v>
      </c>
      <c r="C29" s="308">
        <v>30</v>
      </c>
      <c r="D29" s="313">
        <v>0.98</v>
      </c>
      <c r="E29" s="308">
        <v>298</v>
      </c>
      <c r="F29" s="313">
        <v>11.83</v>
      </c>
      <c r="G29" s="308">
        <v>0</v>
      </c>
      <c r="H29" s="313">
        <v>0</v>
      </c>
      <c r="I29" s="308">
        <v>0</v>
      </c>
      <c r="J29" s="313">
        <v>0</v>
      </c>
      <c r="K29" s="308">
        <v>0</v>
      </c>
      <c r="L29" s="313">
        <v>0</v>
      </c>
      <c r="M29" s="308">
        <v>0</v>
      </c>
      <c r="N29" s="313">
        <v>0</v>
      </c>
    </row>
    <row r="30" spans="1:14">
      <c r="A30" s="321">
        <v>16</v>
      </c>
      <c r="B30" s="323" t="s">
        <v>147</v>
      </c>
      <c r="C30" s="308">
        <v>47437</v>
      </c>
      <c r="D30" s="313">
        <v>359.38140700000002</v>
      </c>
      <c r="E30" s="308">
        <v>67781</v>
      </c>
      <c r="F30" s="313">
        <v>2251.8135899999997</v>
      </c>
      <c r="G30" s="308">
        <v>0</v>
      </c>
      <c r="H30" s="313">
        <v>0</v>
      </c>
      <c r="I30" s="308">
        <v>0</v>
      </c>
      <c r="J30" s="313">
        <v>0</v>
      </c>
      <c r="K30" s="308">
        <v>0</v>
      </c>
      <c r="L30" s="313">
        <v>0</v>
      </c>
      <c r="M30" s="308">
        <v>16</v>
      </c>
      <c r="N30" s="313">
        <v>1.6441983099999999</v>
      </c>
    </row>
    <row r="31" spans="1:14">
      <c r="A31" s="321"/>
      <c r="B31" s="324" t="s">
        <v>66</v>
      </c>
      <c r="C31" s="314">
        <v>64929</v>
      </c>
      <c r="D31" s="315">
        <v>907.83690700000011</v>
      </c>
      <c r="E31" s="314">
        <v>202584</v>
      </c>
      <c r="F31" s="315">
        <v>7838.317790000001</v>
      </c>
      <c r="G31" s="314">
        <v>10</v>
      </c>
      <c r="H31" s="315">
        <v>1.7375</v>
      </c>
      <c r="I31" s="314">
        <v>343</v>
      </c>
      <c r="J31" s="315">
        <v>5.3155999999999999</v>
      </c>
      <c r="K31" s="314">
        <v>33</v>
      </c>
      <c r="L31" s="315">
        <v>59.9863</v>
      </c>
      <c r="M31" s="314">
        <v>102</v>
      </c>
      <c r="N31" s="315">
        <v>71.445898310000004</v>
      </c>
    </row>
    <row r="32" spans="1:14">
      <c r="A32" s="325" t="s">
        <v>67</v>
      </c>
      <c r="B32" s="324" t="s">
        <v>68</v>
      </c>
      <c r="C32" s="313"/>
      <c r="D32" s="313">
        <v>0</v>
      </c>
      <c r="E32" s="313"/>
      <c r="F32" s="313">
        <v>0</v>
      </c>
      <c r="G32" s="309"/>
      <c r="H32" s="326">
        <v>0</v>
      </c>
      <c r="I32" s="309"/>
      <c r="J32" s="326">
        <v>0</v>
      </c>
      <c r="K32" s="309"/>
      <c r="L32" s="326">
        <v>0</v>
      </c>
      <c r="M32" s="309"/>
      <c r="N32" s="326">
        <v>0</v>
      </c>
    </row>
    <row r="33" spans="1:14">
      <c r="A33" s="327">
        <v>1</v>
      </c>
      <c r="B33" s="323" t="s">
        <v>148</v>
      </c>
      <c r="C33" s="308">
        <v>10958</v>
      </c>
      <c r="D33" s="313">
        <v>81.319999999999993</v>
      </c>
      <c r="E33" s="308">
        <v>43322</v>
      </c>
      <c r="F33" s="313">
        <v>371.04</v>
      </c>
      <c r="G33" s="308">
        <v>0</v>
      </c>
      <c r="H33" s="313">
        <v>0</v>
      </c>
      <c r="I33" s="308">
        <v>12</v>
      </c>
      <c r="J33" s="313">
        <v>1.26</v>
      </c>
      <c r="K33" s="308">
        <v>0</v>
      </c>
      <c r="L33" s="313">
        <v>0</v>
      </c>
      <c r="M33" s="308">
        <v>0</v>
      </c>
      <c r="N33" s="313">
        <v>0</v>
      </c>
    </row>
    <row r="34" spans="1:14">
      <c r="A34" s="327" t="s">
        <v>244</v>
      </c>
      <c r="B34" s="323" t="s">
        <v>149</v>
      </c>
      <c r="C34" s="308">
        <v>0</v>
      </c>
      <c r="D34" s="313">
        <v>0</v>
      </c>
      <c r="E34" s="308">
        <v>0</v>
      </c>
      <c r="F34" s="313">
        <v>0</v>
      </c>
      <c r="G34" s="308">
        <v>0</v>
      </c>
      <c r="H34" s="313">
        <v>0</v>
      </c>
      <c r="I34" s="308">
        <v>0</v>
      </c>
      <c r="J34" s="313">
        <v>0</v>
      </c>
      <c r="K34" s="308">
        <v>0</v>
      </c>
      <c r="L34" s="313">
        <v>0</v>
      </c>
      <c r="M34" s="308">
        <v>0</v>
      </c>
      <c r="N34" s="313">
        <v>0</v>
      </c>
    </row>
    <row r="35" spans="1:14">
      <c r="A35" s="327">
        <v>3</v>
      </c>
      <c r="B35" s="323" t="s">
        <v>150</v>
      </c>
      <c r="C35" s="308">
        <v>0</v>
      </c>
      <c r="D35" s="313">
        <v>0</v>
      </c>
      <c r="E35" s="308">
        <v>0</v>
      </c>
      <c r="F35" s="313">
        <v>0</v>
      </c>
      <c r="G35" s="308">
        <v>0</v>
      </c>
      <c r="H35" s="313">
        <v>0</v>
      </c>
      <c r="I35" s="308">
        <v>0</v>
      </c>
      <c r="J35" s="313">
        <v>0</v>
      </c>
      <c r="K35" s="308">
        <v>0</v>
      </c>
      <c r="L35" s="313">
        <v>0</v>
      </c>
      <c r="M35" s="308">
        <v>0</v>
      </c>
      <c r="N35" s="313">
        <v>0</v>
      </c>
    </row>
    <row r="36" spans="1:14">
      <c r="A36" s="327">
        <v>4</v>
      </c>
      <c r="B36" s="323" t="s">
        <v>151</v>
      </c>
      <c r="C36" s="308">
        <v>6</v>
      </c>
      <c r="D36" s="313">
        <v>2.4E-2</v>
      </c>
      <c r="E36" s="308">
        <v>16</v>
      </c>
      <c r="F36" s="313">
        <v>7.5399999999999995E-2</v>
      </c>
      <c r="G36" s="308">
        <v>0</v>
      </c>
      <c r="H36" s="313">
        <v>0</v>
      </c>
      <c r="I36" s="308">
        <v>0</v>
      </c>
      <c r="J36" s="313">
        <v>0</v>
      </c>
      <c r="K36" s="308">
        <v>0</v>
      </c>
      <c r="L36" s="313">
        <v>0</v>
      </c>
      <c r="M36" s="308">
        <v>0</v>
      </c>
      <c r="N36" s="313">
        <v>0</v>
      </c>
    </row>
    <row r="37" spans="1:14">
      <c r="A37" s="327">
        <v>5</v>
      </c>
      <c r="B37" s="323" t="s">
        <v>152</v>
      </c>
      <c r="C37" s="308">
        <v>0</v>
      </c>
      <c r="D37" s="313">
        <v>0</v>
      </c>
      <c r="E37" s="308">
        <v>0</v>
      </c>
      <c r="F37" s="313">
        <v>0</v>
      </c>
      <c r="G37" s="308">
        <v>0</v>
      </c>
      <c r="H37" s="313">
        <v>0</v>
      </c>
      <c r="I37" s="308">
        <v>0</v>
      </c>
      <c r="J37" s="313">
        <v>0</v>
      </c>
      <c r="K37" s="308">
        <v>0</v>
      </c>
      <c r="L37" s="313">
        <v>0</v>
      </c>
      <c r="M37" s="308">
        <v>0</v>
      </c>
      <c r="N37" s="313">
        <v>0</v>
      </c>
    </row>
    <row r="38" spans="1:14">
      <c r="A38" s="327">
        <v>6</v>
      </c>
      <c r="B38" s="323" t="s">
        <v>153</v>
      </c>
      <c r="C38" s="308">
        <v>17532</v>
      </c>
      <c r="D38" s="313">
        <v>278.99919999999997</v>
      </c>
      <c r="E38" s="308">
        <v>46138</v>
      </c>
      <c r="F38" s="313">
        <v>1337.9920999999999</v>
      </c>
      <c r="G38" s="308">
        <v>0</v>
      </c>
      <c r="H38" s="313">
        <v>0</v>
      </c>
      <c r="I38" s="308">
        <v>0</v>
      </c>
      <c r="J38" s="313">
        <v>0</v>
      </c>
      <c r="K38" s="308">
        <v>0</v>
      </c>
      <c r="L38" s="313">
        <v>0</v>
      </c>
      <c r="M38" s="308">
        <v>0</v>
      </c>
      <c r="N38" s="313">
        <v>0</v>
      </c>
    </row>
    <row r="39" spans="1:14">
      <c r="A39" s="327">
        <v>7</v>
      </c>
      <c r="B39" s="322" t="s">
        <v>154</v>
      </c>
      <c r="C39" s="308">
        <v>0</v>
      </c>
      <c r="D39" s="313">
        <v>0</v>
      </c>
      <c r="E39" s="308">
        <v>0</v>
      </c>
      <c r="F39" s="313">
        <v>0</v>
      </c>
      <c r="G39" s="308">
        <v>0</v>
      </c>
      <c r="H39" s="313">
        <v>0</v>
      </c>
      <c r="I39" s="308">
        <v>0</v>
      </c>
      <c r="J39" s="313">
        <v>0</v>
      </c>
      <c r="K39" s="308">
        <v>0</v>
      </c>
      <c r="L39" s="313">
        <v>0</v>
      </c>
      <c r="M39" s="308">
        <v>0</v>
      </c>
      <c r="N39" s="313">
        <v>0</v>
      </c>
    </row>
    <row r="40" spans="1:14">
      <c r="A40" s="327">
        <v>8</v>
      </c>
      <c r="B40" s="323" t="s">
        <v>155</v>
      </c>
      <c r="C40" s="308">
        <v>557</v>
      </c>
      <c r="D40" s="313">
        <v>2.89</v>
      </c>
      <c r="E40" s="308">
        <v>775</v>
      </c>
      <c r="F40" s="313">
        <v>13.96</v>
      </c>
      <c r="G40" s="308">
        <v>0</v>
      </c>
      <c r="H40" s="313">
        <v>0</v>
      </c>
      <c r="I40" s="308">
        <v>0</v>
      </c>
      <c r="J40" s="313">
        <v>0</v>
      </c>
      <c r="K40" s="308">
        <v>0</v>
      </c>
      <c r="L40" s="313">
        <v>0</v>
      </c>
      <c r="M40" s="308">
        <v>0</v>
      </c>
      <c r="N40" s="313">
        <v>0</v>
      </c>
    </row>
    <row r="41" spans="1:14">
      <c r="A41" s="327">
        <v>9</v>
      </c>
      <c r="B41" s="322" t="s">
        <v>156</v>
      </c>
      <c r="C41" s="308">
        <v>990</v>
      </c>
      <c r="D41" s="313">
        <v>20.592100000000002</v>
      </c>
      <c r="E41" s="308">
        <v>3299</v>
      </c>
      <c r="F41" s="313">
        <v>94.875599999999991</v>
      </c>
      <c r="G41" s="308">
        <v>0</v>
      </c>
      <c r="H41" s="313">
        <v>0</v>
      </c>
      <c r="I41" s="308">
        <v>0</v>
      </c>
      <c r="J41" s="313">
        <v>0</v>
      </c>
      <c r="K41" s="308">
        <v>10</v>
      </c>
      <c r="L41" s="313">
        <v>2.9733000000000001</v>
      </c>
      <c r="M41" s="308">
        <v>19</v>
      </c>
      <c r="N41" s="313">
        <v>3.3113999999999999</v>
      </c>
    </row>
    <row r="42" spans="1:14">
      <c r="A42" s="327">
        <v>10</v>
      </c>
      <c r="B42" s="322" t="s">
        <v>157</v>
      </c>
      <c r="C42" s="308">
        <v>20098</v>
      </c>
      <c r="D42" s="313">
        <v>77.62060000000001</v>
      </c>
      <c r="E42" s="308">
        <v>169085</v>
      </c>
      <c r="F42" s="313">
        <v>493.58850000000001</v>
      </c>
      <c r="G42" s="308">
        <v>0</v>
      </c>
      <c r="H42" s="313">
        <v>0</v>
      </c>
      <c r="I42" s="308">
        <v>0</v>
      </c>
      <c r="J42" s="313">
        <v>0</v>
      </c>
      <c r="K42" s="308">
        <v>0</v>
      </c>
      <c r="L42" s="313">
        <v>0</v>
      </c>
      <c r="M42" s="308">
        <v>0</v>
      </c>
      <c r="N42" s="313">
        <v>0</v>
      </c>
    </row>
    <row r="43" spans="1:14">
      <c r="A43" s="327">
        <v>11</v>
      </c>
      <c r="B43" s="323" t="s">
        <v>158</v>
      </c>
      <c r="C43" s="308">
        <v>6310</v>
      </c>
      <c r="D43" s="313">
        <v>95.605100000000007</v>
      </c>
      <c r="E43" s="308">
        <v>19228</v>
      </c>
      <c r="F43" s="313">
        <v>373.45779999999996</v>
      </c>
      <c r="G43" s="308">
        <v>0</v>
      </c>
      <c r="H43" s="313">
        <v>0</v>
      </c>
      <c r="I43" s="308">
        <v>0</v>
      </c>
      <c r="J43" s="313">
        <v>0</v>
      </c>
      <c r="K43" s="308">
        <v>0</v>
      </c>
      <c r="L43" s="313">
        <v>0</v>
      </c>
      <c r="M43" s="308">
        <v>0</v>
      </c>
      <c r="N43" s="313">
        <v>0</v>
      </c>
    </row>
    <row r="44" spans="1:14">
      <c r="A44" s="327">
        <v>12</v>
      </c>
      <c r="B44" s="322" t="s">
        <v>159</v>
      </c>
      <c r="C44" s="308">
        <v>755</v>
      </c>
      <c r="D44" s="313">
        <v>15.8665</v>
      </c>
      <c r="E44" s="308">
        <v>1880</v>
      </c>
      <c r="F44" s="313">
        <v>45.609700000000004</v>
      </c>
      <c r="G44" s="308">
        <v>0</v>
      </c>
      <c r="H44" s="313">
        <v>0</v>
      </c>
      <c r="I44" s="308">
        <v>0</v>
      </c>
      <c r="J44" s="313">
        <v>0</v>
      </c>
      <c r="K44" s="308">
        <v>0</v>
      </c>
      <c r="L44" s="313">
        <v>0</v>
      </c>
      <c r="M44" s="308">
        <v>0</v>
      </c>
      <c r="N44" s="313">
        <v>0</v>
      </c>
    </row>
    <row r="45" spans="1:14">
      <c r="A45" s="327">
        <v>13</v>
      </c>
      <c r="B45" s="323" t="s">
        <v>160</v>
      </c>
      <c r="C45" s="308">
        <v>0</v>
      </c>
      <c r="D45" s="313">
        <v>0</v>
      </c>
      <c r="E45" s="308">
        <v>9472</v>
      </c>
      <c r="F45" s="313">
        <v>127.92739999999999</v>
      </c>
      <c r="G45" s="308">
        <v>0</v>
      </c>
      <c r="H45" s="313">
        <v>0</v>
      </c>
      <c r="I45" s="308">
        <v>0</v>
      </c>
      <c r="J45" s="313">
        <v>0</v>
      </c>
      <c r="K45" s="308">
        <v>0</v>
      </c>
      <c r="L45" s="313">
        <v>0</v>
      </c>
      <c r="M45" s="308">
        <v>0</v>
      </c>
      <c r="N45" s="313">
        <v>0</v>
      </c>
    </row>
    <row r="46" spans="1:14">
      <c r="A46" s="327">
        <v>14</v>
      </c>
      <c r="B46" s="323" t="s">
        <v>161</v>
      </c>
      <c r="C46" s="308">
        <v>53520</v>
      </c>
      <c r="D46" s="313">
        <v>555.18110000000001</v>
      </c>
      <c r="E46" s="308">
        <v>389714</v>
      </c>
      <c r="F46" s="313">
        <v>3003.212</v>
      </c>
      <c r="G46" s="308">
        <v>0</v>
      </c>
      <c r="H46" s="313">
        <v>0</v>
      </c>
      <c r="I46" s="308">
        <v>0</v>
      </c>
      <c r="J46" s="313">
        <v>0</v>
      </c>
      <c r="K46" s="308">
        <v>0</v>
      </c>
      <c r="L46" s="313">
        <v>0</v>
      </c>
      <c r="M46" s="308">
        <v>0</v>
      </c>
      <c r="N46" s="313">
        <v>0</v>
      </c>
    </row>
    <row r="47" spans="1:14">
      <c r="A47" s="327">
        <v>15</v>
      </c>
      <c r="B47" s="323" t="s">
        <v>162</v>
      </c>
      <c r="C47" s="308">
        <v>23148</v>
      </c>
      <c r="D47" s="313">
        <v>228.13</v>
      </c>
      <c r="E47" s="308">
        <v>118634</v>
      </c>
      <c r="F47" s="313">
        <v>543.53</v>
      </c>
      <c r="G47" s="308">
        <v>0</v>
      </c>
      <c r="H47" s="313">
        <v>0</v>
      </c>
      <c r="I47" s="308">
        <v>0</v>
      </c>
      <c r="J47" s="313">
        <v>0</v>
      </c>
      <c r="K47" s="308">
        <v>0</v>
      </c>
      <c r="L47" s="313">
        <v>0</v>
      </c>
      <c r="M47" s="308">
        <v>0</v>
      </c>
      <c r="N47" s="313">
        <v>0</v>
      </c>
    </row>
    <row r="48" spans="1:14">
      <c r="A48" s="327">
        <v>16</v>
      </c>
      <c r="B48" s="323" t="s">
        <v>45</v>
      </c>
      <c r="C48" s="308">
        <v>55952</v>
      </c>
      <c r="D48" s="313">
        <v>1200.4694</v>
      </c>
      <c r="E48" s="308">
        <v>0</v>
      </c>
      <c r="F48" s="313">
        <v>0</v>
      </c>
      <c r="G48" s="308">
        <v>0</v>
      </c>
      <c r="H48" s="313">
        <v>0</v>
      </c>
      <c r="I48" s="308">
        <v>0</v>
      </c>
      <c r="J48" s="313">
        <v>0</v>
      </c>
      <c r="K48" s="308">
        <v>6</v>
      </c>
      <c r="L48" s="313">
        <v>13.8805</v>
      </c>
      <c r="M48" s="308">
        <v>7</v>
      </c>
      <c r="N48" s="313">
        <v>16.488299999999999</v>
      </c>
    </row>
    <row r="49" spans="1:14">
      <c r="A49" s="327">
        <v>17</v>
      </c>
      <c r="B49" s="323" t="s">
        <v>163</v>
      </c>
      <c r="C49" s="308">
        <v>0</v>
      </c>
      <c r="D49" s="313">
        <v>0</v>
      </c>
      <c r="E49" s="308">
        <v>0</v>
      </c>
      <c r="F49" s="313">
        <v>0</v>
      </c>
      <c r="G49" s="308">
        <v>0</v>
      </c>
      <c r="H49" s="313">
        <v>0</v>
      </c>
      <c r="I49" s="308">
        <v>0</v>
      </c>
      <c r="J49" s="313">
        <v>0</v>
      </c>
      <c r="K49" s="308">
        <v>0</v>
      </c>
      <c r="L49" s="313">
        <v>0</v>
      </c>
      <c r="M49" s="308">
        <v>0</v>
      </c>
      <c r="N49" s="313">
        <v>0</v>
      </c>
    </row>
    <row r="50" spans="1:14">
      <c r="A50" s="327">
        <v>18</v>
      </c>
      <c r="B50" s="323" t="s">
        <v>164</v>
      </c>
      <c r="C50" s="308">
        <v>11471</v>
      </c>
      <c r="D50" s="313">
        <v>34.7789</v>
      </c>
      <c r="E50" s="308">
        <v>43942</v>
      </c>
      <c r="F50" s="313">
        <v>79.407399999999996</v>
      </c>
      <c r="G50" s="308">
        <v>0</v>
      </c>
      <c r="H50" s="313">
        <v>0</v>
      </c>
      <c r="I50" s="308">
        <v>0</v>
      </c>
      <c r="J50" s="313">
        <v>0</v>
      </c>
      <c r="K50" s="308">
        <v>0</v>
      </c>
      <c r="L50" s="313">
        <v>0</v>
      </c>
      <c r="M50" s="308">
        <v>0</v>
      </c>
      <c r="N50" s="313">
        <v>0</v>
      </c>
    </row>
    <row r="51" spans="1:14">
      <c r="A51" s="321"/>
      <c r="B51" s="324" t="s">
        <v>69</v>
      </c>
      <c r="C51" s="314">
        <v>201297</v>
      </c>
      <c r="D51" s="315">
        <v>2591.4769000000001</v>
      </c>
      <c r="E51" s="314">
        <v>845505</v>
      </c>
      <c r="F51" s="315">
        <v>6484.6758999999993</v>
      </c>
      <c r="G51" s="314">
        <v>0</v>
      </c>
      <c r="H51" s="315">
        <v>0</v>
      </c>
      <c r="I51" s="314">
        <v>12</v>
      </c>
      <c r="J51" s="315">
        <v>1.26</v>
      </c>
      <c r="K51" s="314">
        <v>16</v>
      </c>
      <c r="L51" s="315">
        <v>16.8538</v>
      </c>
      <c r="M51" s="314">
        <v>26</v>
      </c>
      <c r="N51" s="315">
        <v>19.799699999999998</v>
      </c>
    </row>
    <row r="52" spans="1:14">
      <c r="A52" s="325" t="s">
        <v>70</v>
      </c>
      <c r="B52" s="324" t="s">
        <v>71</v>
      </c>
      <c r="C52" s="308"/>
      <c r="D52" s="313">
        <v>0</v>
      </c>
      <c r="E52" s="308"/>
      <c r="F52" s="313">
        <v>0</v>
      </c>
      <c r="G52" s="308"/>
      <c r="H52" s="313">
        <v>0</v>
      </c>
      <c r="I52" s="308"/>
      <c r="J52" s="313">
        <v>0</v>
      </c>
      <c r="K52" s="308"/>
      <c r="L52" s="313">
        <v>0</v>
      </c>
      <c r="M52" s="308"/>
      <c r="N52" s="313">
        <v>0</v>
      </c>
    </row>
    <row r="53" spans="1:14">
      <c r="A53" s="321">
        <v>1</v>
      </c>
      <c r="B53" s="322" t="s">
        <v>165</v>
      </c>
      <c r="C53" s="308">
        <v>2414</v>
      </c>
      <c r="D53" s="313">
        <v>23.72</v>
      </c>
      <c r="E53" s="308">
        <v>123362</v>
      </c>
      <c r="F53" s="313">
        <v>1241.27</v>
      </c>
      <c r="G53" s="308">
        <v>7</v>
      </c>
      <c r="H53" s="313">
        <v>0.09</v>
      </c>
      <c r="I53" s="308">
        <v>51</v>
      </c>
      <c r="J53" s="313">
        <v>1.1599999999999999</v>
      </c>
      <c r="K53" s="308">
        <v>0</v>
      </c>
      <c r="L53" s="313">
        <v>0</v>
      </c>
      <c r="M53" s="308">
        <v>0</v>
      </c>
      <c r="N53" s="313">
        <v>0</v>
      </c>
    </row>
    <row r="54" spans="1:14">
      <c r="A54" s="327">
        <v>2</v>
      </c>
      <c r="B54" s="323" t="s">
        <v>166</v>
      </c>
      <c r="C54" s="308">
        <v>35307</v>
      </c>
      <c r="D54" s="313">
        <v>260.52999999999997</v>
      </c>
      <c r="E54" s="308">
        <v>288689</v>
      </c>
      <c r="F54" s="313">
        <v>2735.69</v>
      </c>
      <c r="G54" s="308">
        <v>0</v>
      </c>
      <c r="H54" s="313">
        <v>0</v>
      </c>
      <c r="I54" s="308">
        <v>0</v>
      </c>
      <c r="J54" s="313">
        <v>0</v>
      </c>
      <c r="K54" s="308">
        <v>0</v>
      </c>
      <c r="L54" s="313">
        <v>0</v>
      </c>
      <c r="M54" s="308">
        <v>0</v>
      </c>
      <c r="N54" s="313">
        <v>0</v>
      </c>
    </row>
    <row r="55" spans="1:14">
      <c r="A55" s="327">
        <v>3</v>
      </c>
      <c r="B55" s="323" t="s">
        <v>167</v>
      </c>
      <c r="C55" s="308">
        <v>33182</v>
      </c>
      <c r="D55" s="313">
        <v>529.81790000000001</v>
      </c>
      <c r="E55" s="308">
        <v>285207</v>
      </c>
      <c r="F55" s="313">
        <v>4766.2829999999994</v>
      </c>
      <c r="G55" s="308">
        <v>0</v>
      </c>
      <c r="H55" s="313">
        <v>0</v>
      </c>
      <c r="I55" s="308">
        <v>0</v>
      </c>
      <c r="J55" s="313">
        <v>0</v>
      </c>
      <c r="K55" s="308">
        <v>0</v>
      </c>
      <c r="L55" s="313">
        <v>0</v>
      </c>
      <c r="M55" s="308">
        <v>0</v>
      </c>
      <c r="N55" s="313">
        <v>0</v>
      </c>
    </row>
    <row r="56" spans="1:14">
      <c r="A56" s="321"/>
      <c r="B56" s="324" t="s">
        <v>72</v>
      </c>
      <c r="C56" s="314">
        <v>70903</v>
      </c>
      <c r="D56" s="315">
        <v>814.06790000000012</v>
      </c>
      <c r="E56" s="314">
        <v>697258</v>
      </c>
      <c r="F56" s="315">
        <v>8743.2430000000004</v>
      </c>
      <c r="G56" s="314">
        <v>7</v>
      </c>
      <c r="H56" s="315">
        <v>0.09</v>
      </c>
      <c r="I56" s="314">
        <v>51</v>
      </c>
      <c r="J56" s="315">
        <v>1.1599999999999999</v>
      </c>
      <c r="K56" s="314">
        <v>0</v>
      </c>
      <c r="L56" s="315">
        <v>0</v>
      </c>
      <c r="M56" s="314">
        <v>0</v>
      </c>
      <c r="N56" s="315">
        <v>0</v>
      </c>
    </row>
    <row r="57" spans="1:14">
      <c r="A57" s="324" t="s">
        <v>73</v>
      </c>
      <c r="B57" s="328"/>
      <c r="C57" s="314">
        <v>463277</v>
      </c>
      <c r="D57" s="315">
        <v>9644.9338070000013</v>
      </c>
      <c r="E57" s="314">
        <v>2992551</v>
      </c>
      <c r="F57" s="315">
        <v>54250.94369</v>
      </c>
      <c r="G57" s="314">
        <v>103</v>
      </c>
      <c r="H57" s="315">
        <v>3.5775000000000001</v>
      </c>
      <c r="I57" s="314">
        <v>18712</v>
      </c>
      <c r="J57" s="315">
        <v>1276.4956</v>
      </c>
      <c r="K57" s="314">
        <v>207</v>
      </c>
      <c r="L57" s="315">
        <v>447.76339999999999</v>
      </c>
      <c r="M57" s="314">
        <v>723</v>
      </c>
      <c r="N57" s="315">
        <v>716.99069830999997</v>
      </c>
    </row>
    <row r="58" spans="1:14">
      <c r="A58" s="324" t="s">
        <v>232</v>
      </c>
      <c r="B58" s="322"/>
      <c r="C58" s="314">
        <v>534180</v>
      </c>
      <c r="D58" s="315">
        <v>10459.001707000001</v>
      </c>
      <c r="E58" s="314">
        <v>3689809</v>
      </c>
      <c r="F58" s="315">
        <v>62994.186689999995</v>
      </c>
      <c r="G58" s="314">
        <v>110</v>
      </c>
      <c r="H58" s="315">
        <v>3.6675</v>
      </c>
      <c r="I58" s="314">
        <v>18763</v>
      </c>
      <c r="J58" s="315">
        <v>1277.6556</v>
      </c>
      <c r="K58" s="314">
        <v>207</v>
      </c>
      <c r="L58" s="315">
        <v>447.76339999999999</v>
      </c>
      <c r="M58" s="314">
        <v>723</v>
      </c>
      <c r="N58" s="315">
        <v>716.99069830999997</v>
      </c>
    </row>
    <row r="59" spans="1:14">
      <c r="A59" s="325" t="s">
        <v>75</v>
      </c>
      <c r="B59" s="324" t="s">
        <v>76</v>
      </c>
      <c r="C59" s="308"/>
      <c r="D59" s="313">
        <v>0</v>
      </c>
      <c r="E59" s="308"/>
      <c r="F59" s="313">
        <v>0</v>
      </c>
      <c r="G59" s="308"/>
      <c r="H59" s="313">
        <v>0</v>
      </c>
      <c r="I59" s="308"/>
      <c r="J59" s="313">
        <v>0</v>
      </c>
      <c r="K59" s="308"/>
      <c r="L59" s="313">
        <v>0</v>
      </c>
      <c r="M59" s="308"/>
      <c r="N59" s="313">
        <v>0</v>
      </c>
    </row>
    <row r="60" spans="1:14">
      <c r="A60" s="327">
        <v>1</v>
      </c>
      <c r="B60" s="323" t="s">
        <v>168</v>
      </c>
      <c r="C60" s="308">
        <v>0</v>
      </c>
      <c r="D60" s="313">
        <v>0</v>
      </c>
      <c r="E60" s="308">
        <v>0</v>
      </c>
      <c r="F60" s="313">
        <v>0</v>
      </c>
      <c r="G60" s="308">
        <v>0</v>
      </c>
      <c r="H60" s="313">
        <v>0</v>
      </c>
      <c r="I60" s="308">
        <v>0</v>
      </c>
      <c r="J60" s="313">
        <v>0</v>
      </c>
      <c r="K60" s="308">
        <v>0</v>
      </c>
      <c r="L60" s="313">
        <v>0</v>
      </c>
      <c r="M60" s="308">
        <v>0</v>
      </c>
      <c r="N60" s="313">
        <v>0</v>
      </c>
    </row>
    <row r="61" spans="1:14">
      <c r="A61" s="327">
        <v>2</v>
      </c>
      <c r="B61" s="323" t="s">
        <v>245</v>
      </c>
      <c r="C61" s="308">
        <v>87231</v>
      </c>
      <c r="D61" s="313">
        <v>550.40319999999997</v>
      </c>
      <c r="E61" s="308">
        <v>273142</v>
      </c>
      <c r="F61" s="313">
        <v>1545.2258999999999</v>
      </c>
      <c r="G61" s="308">
        <v>0</v>
      </c>
      <c r="H61" s="313">
        <v>0</v>
      </c>
      <c r="I61" s="308">
        <v>0</v>
      </c>
      <c r="J61" s="313">
        <v>0</v>
      </c>
      <c r="K61" s="308">
        <v>0</v>
      </c>
      <c r="L61" s="313">
        <v>0</v>
      </c>
      <c r="M61" s="308">
        <v>0</v>
      </c>
      <c r="N61" s="313">
        <v>0</v>
      </c>
    </row>
    <row r="62" spans="1:14">
      <c r="A62" s="327">
        <v>3</v>
      </c>
      <c r="B62" s="323" t="s">
        <v>170</v>
      </c>
      <c r="C62" s="308">
        <v>0</v>
      </c>
      <c r="D62" s="313">
        <v>0</v>
      </c>
      <c r="E62" s="308">
        <v>0</v>
      </c>
      <c r="F62" s="313">
        <v>0</v>
      </c>
      <c r="G62" s="308">
        <v>0</v>
      </c>
      <c r="H62" s="313">
        <v>0</v>
      </c>
      <c r="I62" s="308">
        <v>0</v>
      </c>
      <c r="J62" s="313">
        <v>0</v>
      </c>
      <c r="K62" s="308">
        <v>0</v>
      </c>
      <c r="L62" s="313">
        <v>0</v>
      </c>
      <c r="M62" s="308">
        <v>0</v>
      </c>
      <c r="N62" s="313">
        <v>0</v>
      </c>
    </row>
    <row r="63" spans="1:14">
      <c r="A63" s="325"/>
      <c r="B63" s="324" t="s">
        <v>171</v>
      </c>
      <c r="C63" s="314">
        <v>87231</v>
      </c>
      <c r="D63" s="315">
        <v>550.40319999999997</v>
      </c>
      <c r="E63" s="314">
        <v>273142</v>
      </c>
      <c r="F63" s="315">
        <v>1545.2258999999999</v>
      </c>
      <c r="G63" s="314">
        <v>0</v>
      </c>
      <c r="H63" s="315">
        <v>0</v>
      </c>
      <c r="I63" s="314">
        <v>0</v>
      </c>
      <c r="J63" s="315">
        <v>0</v>
      </c>
      <c r="K63" s="314">
        <v>0</v>
      </c>
      <c r="L63" s="315">
        <v>0</v>
      </c>
      <c r="M63" s="314">
        <v>0</v>
      </c>
      <c r="N63" s="315">
        <v>0</v>
      </c>
    </row>
    <row r="64" spans="1:14">
      <c r="A64" s="329" t="s">
        <v>77</v>
      </c>
      <c r="B64" s="330" t="s">
        <v>172</v>
      </c>
      <c r="C64" s="308">
        <v>216</v>
      </c>
      <c r="D64" s="313">
        <v>43.758699999999997</v>
      </c>
      <c r="E64" s="308">
        <v>1622</v>
      </c>
      <c r="F64" s="313">
        <v>645.87839999999994</v>
      </c>
      <c r="G64" s="308">
        <v>0</v>
      </c>
      <c r="H64" s="313">
        <v>0</v>
      </c>
      <c r="I64" s="308">
        <v>0</v>
      </c>
      <c r="J64" s="313">
        <v>0</v>
      </c>
      <c r="K64" s="308">
        <v>0</v>
      </c>
      <c r="L64" s="313">
        <v>0</v>
      </c>
      <c r="M64" s="308">
        <v>0</v>
      </c>
      <c r="N64" s="313">
        <v>0</v>
      </c>
    </row>
    <row r="65" spans="1:14">
      <c r="A65" s="329"/>
      <c r="B65" s="330" t="s">
        <v>78</v>
      </c>
      <c r="C65" s="314">
        <v>216</v>
      </c>
      <c r="D65" s="315">
        <v>43.758699999999997</v>
      </c>
      <c r="E65" s="314">
        <v>1622</v>
      </c>
      <c r="F65" s="315">
        <v>645.87839999999994</v>
      </c>
      <c r="G65" s="314">
        <v>0</v>
      </c>
      <c r="H65" s="315">
        <v>0</v>
      </c>
      <c r="I65" s="314">
        <v>0</v>
      </c>
      <c r="J65" s="315">
        <v>0</v>
      </c>
      <c r="K65" s="314">
        <v>0</v>
      </c>
      <c r="L65" s="315">
        <v>0</v>
      </c>
      <c r="M65" s="314">
        <v>0</v>
      </c>
      <c r="N65" s="315">
        <v>0</v>
      </c>
    </row>
    <row r="66" spans="1:14">
      <c r="A66" s="329" t="s">
        <v>79</v>
      </c>
      <c r="B66" s="330" t="s">
        <v>80</v>
      </c>
      <c r="C66" s="314"/>
      <c r="D66" s="315">
        <v>0</v>
      </c>
      <c r="E66" s="314"/>
      <c r="F66" s="315">
        <v>0</v>
      </c>
      <c r="G66" s="314"/>
      <c r="H66" s="315">
        <v>0</v>
      </c>
      <c r="I66" s="314"/>
      <c r="J66" s="315">
        <v>0</v>
      </c>
      <c r="K66" s="314"/>
      <c r="L66" s="315">
        <v>0</v>
      </c>
      <c r="M66" s="314"/>
      <c r="N66" s="315">
        <v>0</v>
      </c>
    </row>
    <row r="67" spans="1:14">
      <c r="A67" s="329">
        <v>1</v>
      </c>
      <c r="B67" s="323" t="s">
        <v>173</v>
      </c>
      <c r="C67" s="331">
        <v>15723</v>
      </c>
      <c r="D67" s="332">
        <v>62.42</v>
      </c>
      <c r="E67" s="331">
        <v>18569</v>
      </c>
      <c r="F67" s="332">
        <v>142.1</v>
      </c>
      <c r="G67" s="331">
        <v>0</v>
      </c>
      <c r="H67" s="332">
        <v>0</v>
      </c>
      <c r="I67" s="331">
        <v>0</v>
      </c>
      <c r="J67" s="332">
        <v>0</v>
      </c>
      <c r="K67" s="331">
        <v>0</v>
      </c>
      <c r="L67" s="332">
        <v>0</v>
      </c>
      <c r="M67" s="331">
        <v>0</v>
      </c>
      <c r="N67" s="332">
        <v>0</v>
      </c>
    </row>
    <row r="68" spans="1:14">
      <c r="A68" s="329">
        <v>2</v>
      </c>
      <c r="B68" s="323" t="s">
        <v>174</v>
      </c>
      <c r="C68" s="331">
        <v>30257</v>
      </c>
      <c r="D68" s="332">
        <v>99.79</v>
      </c>
      <c r="E68" s="331">
        <v>189977</v>
      </c>
      <c r="F68" s="332">
        <v>380.72</v>
      </c>
      <c r="G68" s="331">
        <v>0</v>
      </c>
      <c r="H68" s="332">
        <v>0</v>
      </c>
      <c r="I68" s="331">
        <v>0</v>
      </c>
      <c r="J68" s="332">
        <v>0</v>
      </c>
      <c r="K68" s="331">
        <v>0</v>
      </c>
      <c r="L68" s="332">
        <v>0</v>
      </c>
      <c r="M68" s="331">
        <v>0</v>
      </c>
      <c r="N68" s="332">
        <v>0</v>
      </c>
    </row>
    <row r="69" spans="1:14">
      <c r="A69" s="329"/>
      <c r="B69" s="330" t="s">
        <v>81</v>
      </c>
      <c r="C69" s="314">
        <v>45980</v>
      </c>
      <c r="D69" s="315">
        <v>162.21</v>
      </c>
      <c r="E69" s="314">
        <v>208546</v>
      </c>
      <c r="F69" s="315">
        <v>522.82000000000005</v>
      </c>
      <c r="G69" s="314">
        <v>0</v>
      </c>
      <c r="H69" s="315">
        <v>0</v>
      </c>
      <c r="I69" s="314">
        <v>0</v>
      </c>
      <c r="J69" s="315">
        <v>0</v>
      </c>
      <c r="K69" s="314">
        <v>0</v>
      </c>
      <c r="L69" s="315">
        <v>0</v>
      </c>
      <c r="M69" s="314">
        <v>0</v>
      </c>
      <c r="N69" s="315">
        <v>0</v>
      </c>
    </row>
    <row r="70" spans="1:14">
      <c r="A70" s="329"/>
      <c r="B70" s="330" t="s">
        <v>214</v>
      </c>
      <c r="C70" s="314">
        <v>667607</v>
      </c>
      <c r="D70" s="315">
        <v>11215.373607000003</v>
      </c>
      <c r="E70" s="314">
        <v>4173119</v>
      </c>
      <c r="F70" s="315">
        <v>65708.110990000001</v>
      </c>
      <c r="G70" s="314">
        <v>110</v>
      </c>
      <c r="H70" s="315">
        <v>3.6675</v>
      </c>
      <c r="I70" s="314">
        <v>18763</v>
      </c>
      <c r="J70" s="315">
        <v>1277.6556</v>
      </c>
      <c r="K70" s="314">
        <v>207</v>
      </c>
      <c r="L70" s="315">
        <v>447.76339999999999</v>
      </c>
      <c r="M70" s="314">
        <v>723</v>
      </c>
      <c r="N70" s="315">
        <v>716.99069830999997</v>
      </c>
    </row>
  </sheetData>
  <mergeCells count="15">
    <mergeCell ref="G5:H5"/>
    <mergeCell ref="I5:J5"/>
    <mergeCell ref="K5:L5"/>
    <mergeCell ref="M5:N5"/>
    <mergeCell ref="A14:B14"/>
    <mergeCell ref="A1:N1"/>
    <mergeCell ref="A2:N2"/>
    <mergeCell ref="A3:N3"/>
    <mergeCell ref="A4:A6"/>
    <mergeCell ref="B4:B6"/>
    <mergeCell ref="C4:F4"/>
    <mergeCell ref="G4:J4"/>
    <mergeCell ref="K4:N4"/>
    <mergeCell ref="C5:D5"/>
    <mergeCell ref="E5:F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workbookViewId="0">
      <selection activeCell="S15" sqref="S15"/>
    </sheetView>
  </sheetViews>
  <sheetFormatPr defaultRowHeight="18.75"/>
  <cols>
    <col min="1" max="1" width="4.85546875" style="336" bestFit="1" customWidth="1"/>
    <col min="2" max="2" width="36.85546875" style="336" customWidth="1"/>
    <col min="3" max="3" width="14.7109375" style="336" bestFit="1" customWidth="1"/>
    <col min="4" max="4" width="15.5703125" style="377" bestFit="1" customWidth="1"/>
    <col min="5" max="5" width="14.42578125" style="336" customWidth="1"/>
    <col min="6" max="6" width="13.7109375" style="377" bestFit="1" customWidth="1"/>
    <col min="7" max="7" width="18" style="377" customWidth="1"/>
    <col min="8" max="8" width="14.7109375" style="377" bestFit="1" customWidth="1"/>
    <col min="9" max="9" width="14.85546875" style="336" bestFit="1" customWidth="1"/>
    <col min="10" max="10" width="17.42578125" style="377" bestFit="1" customWidth="1"/>
    <col min="11" max="11" width="14.85546875" style="336" bestFit="1" customWidth="1"/>
    <col min="12" max="12" width="17.42578125" style="377" bestFit="1" customWidth="1"/>
    <col min="13" max="13" width="14.42578125" style="336" customWidth="1"/>
    <col min="14" max="14" width="15.85546875" style="336" bestFit="1" customWidth="1"/>
    <col min="15" max="16384" width="9.140625" style="336"/>
  </cols>
  <sheetData>
    <row r="1" spans="1:14" ht="30">
      <c r="A1" s="334" t="s">
        <v>262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37.5" customHeight="1">
      <c r="A2" s="337" t="s">
        <v>247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7" thickBot="1">
      <c r="A3" s="339" t="s">
        <v>177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30" customHeight="1">
      <c r="A4" s="341" t="s">
        <v>248</v>
      </c>
      <c r="B4" s="342" t="s">
        <v>128</v>
      </c>
      <c r="C4" s="343" t="s">
        <v>249</v>
      </c>
      <c r="D4" s="344"/>
      <c r="E4" s="344"/>
      <c r="F4" s="344"/>
      <c r="G4" s="344"/>
      <c r="H4" s="345"/>
      <c r="I4" s="346" t="s">
        <v>250</v>
      </c>
      <c r="J4" s="347"/>
      <c r="K4" s="347"/>
      <c r="L4" s="347"/>
      <c r="M4" s="347"/>
      <c r="N4" s="348"/>
    </row>
    <row r="5" spans="1:14" ht="20.25">
      <c r="A5" s="349"/>
      <c r="B5" s="350"/>
      <c r="C5" s="351" t="s">
        <v>251</v>
      </c>
      <c r="D5" s="352"/>
      <c r="E5" s="352" t="s">
        <v>252</v>
      </c>
      <c r="F5" s="352"/>
      <c r="G5" s="352" t="s">
        <v>253</v>
      </c>
      <c r="H5" s="353"/>
      <c r="I5" s="354" t="s">
        <v>254</v>
      </c>
      <c r="J5" s="355"/>
      <c r="K5" s="355" t="s">
        <v>255</v>
      </c>
      <c r="L5" s="355"/>
      <c r="M5" s="352" t="s">
        <v>256</v>
      </c>
      <c r="N5" s="353"/>
    </row>
    <row r="6" spans="1:14" ht="27" customHeight="1">
      <c r="A6" s="356"/>
      <c r="B6" s="357"/>
      <c r="C6" s="358" t="s">
        <v>257</v>
      </c>
      <c r="D6" s="359" t="s">
        <v>258</v>
      </c>
      <c r="E6" s="360" t="s">
        <v>257</v>
      </c>
      <c r="F6" s="359" t="s">
        <v>258</v>
      </c>
      <c r="G6" s="360" t="s">
        <v>257</v>
      </c>
      <c r="H6" s="361" t="s">
        <v>258</v>
      </c>
      <c r="I6" s="358" t="s">
        <v>257</v>
      </c>
      <c r="J6" s="359" t="s">
        <v>258</v>
      </c>
      <c r="K6" s="360" t="s">
        <v>257</v>
      </c>
      <c r="L6" s="359" t="s">
        <v>258</v>
      </c>
      <c r="M6" s="360" t="s">
        <v>257</v>
      </c>
      <c r="N6" s="361" t="s">
        <v>258</v>
      </c>
    </row>
    <row r="7" spans="1:14" ht="32.1" customHeight="1">
      <c r="A7" s="362">
        <v>1</v>
      </c>
      <c r="B7" s="363" t="s">
        <v>136</v>
      </c>
      <c r="C7" s="364">
        <v>203515</v>
      </c>
      <c r="D7" s="365">
        <v>2220.1999999999998</v>
      </c>
      <c r="E7" s="366">
        <v>25068</v>
      </c>
      <c r="F7" s="365">
        <v>774.89</v>
      </c>
      <c r="G7" s="366">
        <v>228583</v>
      </c>
      <c r="H7" s="367">
        <v>2995.09</v>
      </c>
      <c r="I7" s="364">
        <v>878967</v>
      </c>
      <c r="J7" s="365">
        <v>11435.8</v>
      </c>
      <c r="K7" s="366">
        <v>148204</v>
      </c>
      <c r="L7" s="365">
        <v>6592.53</v>
      </c>
      <c r="M7" s="366">
        <v>1027171</v>
      </c>
      <c r="N7" s="367">
        <v>18028.330000000002</v>
      </c>
    </row>
    <row r="8" spans="1:14" ht="32.1" customHeight="1">
      <c r="A8" s="362">
        <v>2</v>
      </c>
      <c r="B8" s="363" t="s">
        <v>11</v>
      </c>
      <c r="C8" s="364">
        <v>39328</v>
      </c>
      <c r="D8" s="365">
        <v>868.96440000000007</v>
      </c>
      <c r="E8" s="366">
        <v>141494</v>
      </c>
      <c r="F8" s="365">
        <v>2129.9656</v>
      </c>
      <c r="G8" s="366">
        <v>180822</v>
      </c>
      <c r="H8" s="367">
        <v>2998.93</v>
      </c>
      <c r="I8" s="364">
        <v>50170</v>
      </c>
      <c r="J8" s="365">
        <v>324</v>
      </c>
      <c r="K8" s="366">
        <v>226831</v>
      </c>
      <c r="L8" s="365">
        <v>7742.14</v>
      </c>
      <c r="M8" s="366">
        <v>277001</v>
      </c>
      <c r="N8" s="367">
        <v>8066.14</v>
      </c>
    </row>
    <row r="9" spans="1:14" ht="32.1" customHeight="1">
      <c r="A9" s="362">
        <v>3</v>
      </c>
      <c r="B9" s="363" t="s">
        <v>13</v>
      </c>
      <c r="C9" s="364">
        <v>38787</v>
      </c>
      <c r="D9" s="365">
        <v>438.43</v>
      </c>
      <c r="E9" s="366">
        <v>18432</v>
      </c>
      <c r="F9" s="365">
        <v>972.65160000000003</v>
      </c>
      <c r="G9" s="366">
        <v>57219</v>
      </c>
      <c r="H9" s="367">
        <v>1411.0816</v>
      </c>
      <c r="I9" s="364">
        <v>271072</v>
      </c>
      <c r="J9" s="365">
        <v>3929.05</v>
      </c>
      <c r="K9" s="366">
        <v>139212</v>
      </c>
      <c r="L9" s="365">
        <v>5284.1593000000003</v>
      </c>
      <c r="M9" s="366">
        <v>410284</v>
      </c>
      <c r="N9" s="367">
        <v>9213.2093000000004</v>
      </c>
    </row>
    <row r="10" spans="1:14" ht="32.1" customHeight="1">
      <c r="A10" s="362">
        <v>4</v>
      </c>
      <c r="B10" s="363" t="s">
        <v>8</v>
      </c>
      <c r="C10" s="364">
        <v>16478</v>
      </c>
      <c r="D10" s="365">
        <v>634.82720000000006</v>
      </c>
      <c r="E10" s="366">
        <v>50871</v>
      </c>
      <c r="F10" s="365">
        <v>1239.9620000000002</v>
      </c>
      <c r="G10" s="366">
        <v>67349</v>
      </c>
      <c r="H10" s="367">
        <v>1874.7892000000002</v>
      </c>
      <c r="I10" s="364">
        <v>311150</v>
      </c>
      <c r="J10" s="365">
        <v>5321.7335999999996</v>
      </c>
      <c r="K10" s="366">
        <v>527716</v>
      </c>
      <c r="L10" s="365">
        <v>7832.6691000000001</v>
      </c>
      <c r="M10" s="366">
        <v>838866</v>
      </c>
      <c r="N10" s="367">
        <v>13154.402700000001</v>
      </c>
    </row>
    <row r="11" spans="1:14" ht="32.1" customHeight="1">
      <c r="A11" s="362">
        <v>5</v>
      </c>
      <c r="B11" s="363" t="s">
        <v>9</v>
      </c>
      <c r="C11" s="364">
        <v>82640</v>
      </c>
      <c r="D11" s="365">
        <v>626.36339999999996</v>
      </c>
      <c r="E11" s="366">
        <v>33345</v>
      </c>
      <c r="F11" s="365">
        <v>429.71499999999997</v>
      </c>
      <c r="G11" s="366">
        <v>115985</v>
      </c>
      <c r="H11" s="367">
        <v>1056.0783999999999</v>
      </c>
      <c r="I11" s="364">
        <v>293901</v>
      </c>
      <c r="J11" s="365">
        <v>3283.6678999999999</v>
      </c>
      <c r="K11" s="366">
        <v>120641</v>
      </c>
      <c r="L11" s="365">
        <v>3610.9327999999996</v>
      </c>
      <c r="M11" s="366">
        <v>414542</v>
      </c>
      <c r="N11" s="367">
        <v>6894.6006999999991</v>
      </c>
    </row>
    <row r="12" spans="1:14" ht="32.1" customHeight="1">
      <c r="A12" s="362">
        <v>6</v>
      </c>
      <c r="B12" s="363" t="s">
        <v>18</v>
      </c>
      <c r="C12" s="364">
        <v>0</v>
      </c>
      <c r="D12" s="365">
        <v>0</v>
      </c>
      <c r="E12" s="366">
        <v>5</v>
      </c>
      <c r="F12" s="365">
        <v>0.09</v>
      </c>
      <c r="G12" s="366">
        <v>5</v>
      </c>
      <c r="H12" s="367">
        <v>0.09</v>
      </c>
      <c r="I12" s="364">
        <v>0</v>
      </c>
      <c r="J12" s="365">
        <v>0</v>
      </c>
      <c r="K12" s="366">
        <v>3956</v>
      </c>
      <c r="L12" s="365">
        <v>61.35</v>
      </c>
      <c r="M12" s="366">
        <v>3956</v>
      </c>
      <c r="N12" s="367">
        <v>61.35</v>
      </c>
    </row>
    <row r="13" spans="1:14" ht="32.1" customHeight="1">
      <c r="A13" s="362">
        <v>7</v>
      </c>
      <c r="B13" s="363" t="s">
        <v>138</v>
      </c>
      <c r="C13" s="364">
        <v>3190</v>
      </c>
      <c r="D13" s="365">
        <v>244.35240000000002</v>
      </c>
      <c r="E13" s="366">
        <v>178</v>
      </c>
      <c r="F13" s="365">
        <v>28.108400000000003</v>
      </c>
      <c r="G13" s="366">
        <v>3368</v>
      </c>
      <c r="H13" s="367">
        <v>272.46080000000001</v>
      </c>
      <c r="I13" s="364">
        <v>12574</v>
      </c>
      <c r="J13" s="365">
        <v>294.89749999999998</v>
      </c>
      <c r="K13" s="366">
        <v>2405</v>
      </c>
      <c r="L13" s="365">
        <v>299.84820000000002</v>
      </c>
      <c r="M13" s="366">
        <v>14979</v>
      </c>
      <c r="N13" s="367">
        <v>594.74569999999994</v>
      </c>
    </row>
    <row r="14" spans="1:14" ht="32.1" customHeight="1">
      <c r="A14" s="362">
        <v>8</v>
      </c>
      <c r="B14" s="363" t="s">
        <v>22</v>
      </c>
      <c r="C14" s="364">
        <v>3457</v>
      </c>
      <c r="D14" s="365">
        <v>46.7</v>
      </c>
      <c r="E14" s="366">
        <v>1010</v>
      </c>
      <c r="F14" s="365">
        <v>15.8</v>
      </c>
      <c r="G14" s="366">
        <v>4467</v>
      </c>
      <c r="H14" s="367">
        <v>62.5</v>
      </c>
      <c r="I14" s="364">
        <v>34899</v>
      </c>
      <c r="J14" s="365">
        <v>401.82</v>
      </c>
      <c r="K14" s="366">
        <v>16495</v>
      </c>
      <c r="L14" s="365">
        <v>403.61</v>
      </c>
      <c r="M14" s="366">
        <v>51394</v>
      </c>
      <c r="N14" s="367">
        <v>805.43</v>
      </c>
    </row>
    <row r="15" spans="1:14" ht="32.1" customHeight="1">
      <c r="A15" s="362">
        <v>9</v>
      </c>
      <c r="B15" s="363" t="s">
        <v>15</v>
      </c>
      <c r="C15" s="364">
        <v>971</v>
      </c>
      <c r="D15" s="365">
        <v>15.100999999999999</v>
      </c>
      <c r="E15" s="366">
        <v>7925</v>
      </c>
      <c r="F15" s="365">
        <v>282.47340000000003</v>
      </c>
      <c r="G15" s="366">
        <v>8896</v>
      </c>
      <c r="H15" s="367">
        <v>297.57439999999997</v>
      </c>
      <c r="I15" s="364">
        <v>31886</v>
      </c>
      <c r="J15" s="365">
        <v>564.35</v>
      </c>
      <c r="K15" s="366">
        <v>36221</v>
      </c>
      <c r="L15" s="365">
        <v>2070.4053999999996</v>
      </c>
      <c r="M15" s="366">
        <v>68107</v>
      </c>
      <c r="N15" s="367">
        <v>2634.7554</v>
      </c>
    </row>
    <row r="16" spans="1:14" ht="32.1" customHeight="1">
      <c r="A16" s="362">
        <v>10</v>
      </c>
      <c r="B16" s="368" t="s">
        <v>139</v>
      </c>
      <c r="C16" s="364">
        <v>718</v>
      </c>
      <c r="D16" s="365">
        <v>11.970899999999999</v>
      </c>
      <c r="E16" s="366">
        <v>159</v>
      </c>
      <c r="F16" s="365">
        <v>39.913699999999999</v>
      </c>
      <c r="G16" s="366">
        <v>877</v>
      </c>
      <c r="H16" s="367">
        <v>51.884599999999999</v>
      </c>
      <c r="I16" s="364">
        <v>9047</v>
      </c>
      <c r="J16" s="365">
        <v>152.5829</v>
      </c>
      <c r="K16" s="366">
        <v>2343</v>
      </c>
      <c r="L16" s="365">
        <v>147.47729999999999</v>
      </c>
      <c r="M16" s="366">
        <v>11390</v>
      </c>
      <c r="N16" s="367">
        <v>300.06020000000001</v>
      </c>
    </row>
    <row r="17" spans="1:14" ht="32.1" customHeight="1">
      <c r="A17" s="362">
        <v>11</v>
      </c>
      <c r="B17" s="363" t="s">
        <v>14</v>
      </c>
      <c r="C17" s="364">
        <v>481</v>
      </c>
      <c r="D17" s="365">
        <v>8.5462000000000007</v>
      </c>
      <c r="E17" s="366">
        <v>4746</v>
      </c>
      <c r="F17" s="365">
        <v>94.88839999999999</v>
      </c>
      <c r="G17" s="366">
        <v>5227</v>
      </c>
      <c r="H17" s="367">
        <v>103.43459999999999</v>
      </c>
      <c r="I17" s="364">
        <v>7230</v>
      </c>
      <c r="J17" s="365">
        <v>143.54419999999999</v>
      </c>
      <c r="K17" s="366">
        <v>26728</v>
      </c>
      <c r="L17" s="365">
        <v>474.25380000000007</v>
      </c>
      <c r="M17" s="366">
        <v>33958</v>
      </c>
      <c r="N17" s="367">
        <v>617.798</v>
      </c>
    </row>
    <row r="18" spans="1:14" ht="32.1" customHeight="1">
      <c r="A18" s="362">
        <v>12</v>
      </c>
      <c r="B18" s="363" t="s">
        <v>140</v>
      </c>
      <c r="C18" s="364">
        <v>25</v>
      </c>
      <c r="D18" s="365">
        <v>0.77</v>
      </c>
      <c r="E18" s="366">
        <v>155</v>
      </c>
      <c r="F18" s="365">
        <v>4.2300000000000004</v>
      </c>
      <c r="G18" s="366">
        <v>180</v>
      </c>
      <c r="H18" s="367">
        <v>5</v>
      </c>
      <c r="I18" s="364">
        <v>682</v>
      </c>
      <c r="J18" s="365">
        <v>15.87</v>
      </c>
      <c r="K18" s="366">
        <v>3306</v>
      </c>
      <c r="L18" s="365">
        <v>147.52000000000001</v>
      </c>
      <c r="M18" s="366">
        <v>3988</v>
      </c>
      <c r="N18" s="367">
        <v>163.38999999999999</v>
      </c>
    </row>
    <row r="19" spans="1:14" ht="32.1" customHeight="1">
      <c r="A19" s="362">
        <v>13</v>
      </c>
      <c r="B19" s="363" t="s">
        <v>141</v>
      </c>
      <c r="C19" s="364">
        <v>5992</v>
      </c>
      <c r="D19" s="365">
        <v>172.92</v>
      </c>
      <c r="E19" s="366">
        <v>1199</v>
      </c>
      <c r="F19" s="365">
        <v>90.524000000000015</v>
      </c>
      <c r="G19" s="366">
        <v>7191</v>
      </c>
      <c r="H19" s="367">
        <v>263.44400000000002</v>
      </c>
      <c r="I19" s="364">
        <v>29232</v>
      </c>
      <c r="J19" s="365">
        <v>693.93539999999996</v>
      </c>
      <c r="K19" s="366">
        <v>3089</v>
      </c>
      <c r="L19" s="365">
        <v>305.8922</v>
      </c>
      <c r="M19" s="366">
        <v>32321</v>
      </c>
      <c r="N19" s="367">
        <v>999.82759999999996</v>
      </c>
    </row>
    <row r="20" spans="1:14" ht="32.1" customHeight="1">
      <c r="A20" s="362">
        <v>14</v>
      </c>
      <c r="B20" s="363" t="s">
        <v>10</v>
      </c>
      <c r="C20" s="364">
        <v>9980</v>
      </c>
      <c r="D20" s="365">
        <v>77.5436993</v>
      </c>
      <c r="E20" s="366">
        <v>508</v>
      </c>
      <c r="F20" s="365">
        <v>5.6808133680000079</v>
      </c>
      <c r="G20" s="366">
        <v>10488</v>
      </c>
      <c r="H20" s="367">
        <v>83.224512668000003</v>
      </c>
      <c r="I20" s="364">
        <v>68661</v>
      </c>
      <c r="J20" s="365">
        <v>485.537468945</v>
      </c>
      <c r="K20" s="366">
        <v>17662</v>
      </c>
      <c r="L20" s="365">
        <v>380.45806794799995</v>
      </c>
      <c r="M20" s="366">
        <v>86323</v>
      </c>
      <c r="N20" s="367">
        <v>865.99553689300001</v>
      </c>
    </row>
    <row r="21" spans="1:14" ht="32.1" customHeight="1">
      <c r="A21" s="362">
        <v>15</v>
      </c>
      <c r="B21" s="363" t="s">
        <v>259</v>
      </c>
      <c r="C21" s="364">
        <v>207</v>
      </c>
      <c r="D21" s="365">
        <v>3.9966399999999997</v>
      </c>
      <c r="E21" s="366">
        <v>20</v>
      </c>
      <c r="F21" s="365">
        <v>0.6091000000000002</v>
      </c>
      <c r="G21" s="366">
        <v>227</v>
      </c>
      <c r="H21" s="367">
        <v>4.6057399999999999</v>
      </c>
      <c r="I21" s="364">
        <v>3506</v>
      </c>
      <c r="J21" s="365">
        <v>93.113299999999995</v>
      </c>
      <c r="K21" s="366">
        <v>1008</v>
      </c>
      <c r="L21" s="365">
        <v>120.94089999999998</v>
      </c>
      <c r="M21" s="366">
        <v>4514</v>
      </c>
      <c r="N21" s="367">
        <v>214.05419999999998</v>
      </c>
    </row>
    <row r="22" spans="1:14" ht="32.1" customHeight="1">
      <c r="A22" s="362">
        <v>16</v>
      </c>
      <c r="B22" s="363" t="s">
        <v>21</v>
      </c>
      <c r="C22" s="364">
        <v>600</v>
      </c>
      <c r="D22" s="365">
        <v>9.7625999999999991</v>
      </c>
      <c r="E22" s="366">
        <v>911</v>
      </c>
      <c r="F22" s="365">
        <v>12.441920000000003</v>
      </c>
      <c r="G22" s="366">
        <v>1511</v>
      </c>
      <c r="H22" s="367">
        <v>22.204520000000002</v>
      </c>
      <c r="I22" s="364">
        <v>10484</v>
      </c>
      <c r="J22" s="365">
        <v>171.71244637999999</v>
      </c>
      <c r="K22" s="366">
        <v>14262</v>
      </c>
      <c r="L22" s="365">
        <v>271.73542242799999</v>
      </c>
      <c r="M22" s="366">
        <v>24746</v>
      </c>
      <c r="N22" s="367">
        <v>443.44786880800001</v>
      </c>
    </row>
    <row r="23" spans="1:14" ht="32.1" customHeight="1">
      <c r="A23" s="362">
        <v>17</v>
      </c>
      <c r="B23" s="363" t="s">
        <v>143</v>
      </c>
      <c r="C23" s="364">
        <v>1</v>
      </c>
      <c r="D23" s="365">
        <v>0.02</v>
      </c>
      <c r="E23" s="366">
        <v>1</v>
      </c>
      <c r="F23" s="365">
        <v>0.21100000000000002</v>
      </c>
      <c r="G23" s="366">
        <v>2</v>
      </c>
      <c r="H23" s="367">
        <v>0.23100000000000001</v>
      </c>
      <c r="I23" s="364">
        <v>9</v>
      </c>
      <c r="J23" s="365">
        <v>0.55840000000000001</v>
      </c>
      <c r="K23" s="366">
        <v>40</v>
      </c>
      <c r="L23" s="365">
        <v>0.57179999999999997</v>
      </c>
      <c r="M23" s="366">
        <v>49</v>
      </c>
      <c r="N23" s="367">
        <v>1.1301999999999999</v>
      </c>
    </row>
    <row r="24" spans="1:14" ht="32.1" customHeight="1">
      <c r="A24" s="362">
        <v>18</v>
      </c>
      <c r="B24" s="369" t="s">
        <v>144</v>
      </c>
      <c r="C24" s="364">
        <v>1867</v>
      </c>
      <c r="D24" s="365">
        <v>48.2</v>
      </c>
      <c r="E24" s="366">
        <v>166</v>
      </c>
      <c r="F24" s="365">
        <v>1.79</v>
      </c>
      <c r="G24" s="366">
        <v>2033</v>
      </c>
      <c r="H24" s="367">
        <v>49.99</v>
      </c>
      <c r="I24" s="364">
        <v>7950</v>
      </c>
      <c r="J24" s="365">
        <v>191.96</v>
      </c>
      <c r="K24" s="366">
        <v>2550</v>
      </c>
      <c r="L24" s="365">
        <v>62.25</v>
      </c>
      <c r="M24" s="366">
        <v>10500</v>
      </c>
      <c r="N24" s="367">
        <v>254.21</v>
      </c>
    </row>
    <row r="25" spans="1:14" ht="32.1" customHeight="1">
      <c r="A25" s="362">
        <v>19</v>
      </c>
      <c r="B25" s="369" t="s">
        <v>145</v>
      </c>
      <c r="C25" s="364">
        <v>8451</v>
      </c>
      <c r="D25" s="365">
        <v>124.52549999999999</v>
      </c>
      <c r="E25" s="366">
        <v>8451</v>
      </c>
      <c r="F25" s="365">
        <v>124.5257</v>
      </c>
      <c r="G25" s="366">
        <v>16902</v>
      </c>
      <c r="H25" s="367">
        <v>249.05119999999999</v>
      </c>
      <c r="I25" s="364">
        <v>140633</v>
      </c>
      <c r="J25" s="365">
        <v>3191.9961433399999</v>
      </c>
      <c r="K25" s="366">
        <v>140633</v>
      </c>
      <c r="L25" s="365">
        <v>3191.9959625900005</v>
      </c>
      <c r="M25" s="366">
        <v>281266</v>
      </c>
      <c r="N25" s="367">
        <v>6383.9921059300004</v>
      </c>
    </row>
    <row r="26" spans="1:14" ht="32.1" customHeight="1">
      <c r="A26" s="362">
        <v>20</v>
      </c>
      <c r="B26" s="363" t="s">
        <v>146</v>
      </c>
      <c r="C26" s="364">
        <v>0</v>
      </c>
      <c r="D26" s="365">
        <v>0</v>
      </c>
      <c r="E26" s="366">
        <v>37</v>
      </c>
      <c r="F26" s="365">
        <v>0.66739999999999999</v>
      </c>
      <c r="G26" s="366">
        <v>37</v>
      </c>
      <c r="H26" s="367">
        <v>0.66739999999999999</v>
      </c>
      <c r="I26" s="364">
        <v>0</v>
      </c>
      <c r="J26" s="365">
        <v>0</v>
      </c>
      <c r="K26" s="366">
        <v>227</v>
      </c>
      <c r="L26" s="365">
        <v>5.5472999999999999</v>
      </c>
      <c r="M26" s="366">
        <v>227</v>
      </c>
      <c r="N26" s="367">
        <v>5.5472999999999999</v>
      </c>
    </row>
    <row r="27" spans="1:14" ht="32.1" customHeight="1">
      <c r="A27" s="362">
        <v>21</v>
      </c>
      <c r="B27" s="369" t="s">
        <v>147</v>
      </c>
      <c r="C27" s="364">
        <v>3097</v>
      </c>
      <c r="D27" s="365">
        <v>84.600701690000008</v>
      </c>
      <c r="E27" s="366">
        <v>60855</v>
      </c>
      <c r="F27" s="365">
        <v>396.38832530500099</v>
      </c>
      <c r="G27" s="366">
        <v>63952</v>
      </c>
      <c r="H27" s="367">
        <v>480.98902699500098</v>
      </c>
      <c r="I27" s="364">
        <v>10343</v>
      </c>
      <c r="J27" s="365">
        <v>199.96378959800001</v>
      </c>
      <c r="K27" s="366">
        <v>93030</v>
      </c>
      <c r="L27" s="365">
        <v>2632.7693440869998</v>
      </c>
      <c r="M27" s="366">
        <v>103373</v>
      </c>
      <c r="N27" s="367">
        <v>2832.7331336849998</v>
      </c>
    </row>
    <row r="28" spans="1:14" ht="32.1" customHeight="1">
      <c r="A28" s="362">
        <v>22</v>
      </c>
      <c r="B28" s="363" t="s">
        <v>148</v>
      </c>
      <c r="C28" s="364">
        <v>38660</v>
      </c>
      <c r="D28" s="365">
        <v>378.68471709799996</v>
      </c>
      <c r="E28" s="366">
        <v>1503</v>
      </c>
      <c r="F28" s="365">
        <v>248.50595400000006</v>
      </c>
      <c r="G28" s="366">
        <v>40163</v>
      </c>
      <c r="H28" s="367">
        <v>627.19067109800005</v>
      </c>
      <c r="I28" s="364">
        <v>160118</v>
      </c>
      <c r="J28" s="365">
        <v>2251.7795671140002</v>
      </c>
      <c r="K28" s="366">
        <v>24209</v>
      </c>
      <c r="L28" s="365">
        <v>1240.3029273689999</v>
      </c>
      <c r="M28" s="366">
        <v>184327</v>
      </c>
      <c r="N28" s="367">
        <v>3492.0824944830001</v>
      </c>
    </row>
    <row r="29" spans="1:14" ht="32.1" customHeight="1">
      <c r="A29" s="362">
        <v>23</v>
      </c>
      <c r="B29" s="369" t="s">
        <v>149</v>
      </c>
      <c r="C29" s="364">
        <v>1960</v>
      </c>
      <c r="D29" s="365">
        <v>0.68683930000000004</v>
      </c>
      <c r="E29" s="366">
        <v>58519</v>
      </c>
      <c r="F29" s="365">
        <v>204.51741670571602</v>
      </c>
      <c r="G29" s="366">
        <v>60479</v>
      </c>
      <c r="H29" s="367">
        <v>205.20425600571602</v>
      </c>
      <c r="I29" s="364">
        <v>8504</v>
      </c>
      <c r="J29" s="365">
        <v>93.877060196999992</v>
      </c>
      <c r="K29" s="366">
        <v>162464</v>
      </c>
      <c r="L29" s="365">
        <v>798.80994982596803</v>
      </c>
      <c r="M29" s="366">
        <v>170968</v>
      </c>
      <c r="N29" s="367">
        <v>892.68701002296802</v>
      </c>
    </row>
    <row r="30" spans="1:14" ht="32.1" customHeight="1">
      <c r="A30" s="362">
        <v>24</v>
      </c>
      <c r="B30" s="363" t="s">
        <v>260</v>
      </c>
      <c r="C30" s="364">
        <v>2267</v>
      </c>
      <c r="D30" s="365">
        <v>21.323800000000002</v>
      </c>
      <c r="E30" s="366">
        <v>0</v>
      </c>
      <c r="F30" s="365">
        <v>0</v>
      </c>
      <c r="G30" s="366">
        <v>2267</v>
      </c>
      <c r="H30" s="367">
        <v>21.323800000000002</v>
      </c>
      <c r="I30" s="364">
        <v>0</v>
      </c>
      <c r="J30" s="365">
        <v>0</v>
      </c>
      <c r="K30" s="366">
        <v>6367</v>
      </c>
      <c r="L30" s="365">
        <v>65.639600000000002</v>
      </c>
      <c r="M30" s="366">
        <v>6367</v>
      </c>
      <c r="N30" s="367">
        <v>65.639600000000002</v>
      </c>
    </row>
    <row r="31" spans="1:14" ht="32.1" customHeight="1">
      <c r="A31" s="362">
        <v>25</v>
      </c>
      <c r="B31" s="363" t="s">
        <v>151</v>
      </c>
      <c r="C31" s="364">
        <v>501</v>
      </c>
      <c r="D31" s="365">
        <v>4.3078640000000004</v>
      </c>
      <c r="E31" s="366">
        <v>13</v>
      </c>
      <c r="F31" s="365">
        <v>18.270799999999998</v>
      </c>
      <c r="G31" s="366">
        <v>514</v>
      </c>
      <c r="H31" s="367">
        <v>22.578664</v>
      </c>
      <c r="I31" s="364">
        <v>1898</v>
      </c>
      <c r="J31" s="365">
        <v>16.420500000000001</v>
      </c>
      <c r="K31" s="366">
        <v>172</v>
      </c>
      <c r="L31" s="365">
        <v>88.734700000000018</v>
      </c>
      <c r="M31" s="366">
        <v>2070</v>
      </c>
      <c r="N31" s="367">
        <v>105.15520000000001</v>
      </c>
    </row>
    <row r="32" spans="1:14" ht="32.1" customHeight="1">
      <c r="A32" s="362">
        <v>26</v>
      </c>
      <c r="B32" s="363" t="s">
        <v>152</v>
      </c>
      <c r="C32" s="364">
        <v>0</v>
      </c>
      <c r="D32" s="365">
        <v>0</v>
      </c>
      <c r="E32" s="366">
        <v>83</v>
      </c>
      <c r="F32" s="365">
        <v>1.04</v>
      </c>
      <c r="G32" s="366">
        <v>83</v>
      </c>
      <c r="H32" s="367">
        <v>1.04</v>
      </c>
      <c r="I32" s="364">
        <v>0</v>
      </c>
      <c r="J32" s="365">
        <v>0</v>
      </c>
      <c r="K32" s="366">
        <v>1260</v>
      </c>
      <c r="L32" s="365">
        <v>27.46</v>
      </c>
      <c r="M32" s="366">
        <v>1260</v>
      </c>
      <c r="N32" s="367">
        <v>27.46</v>
      </c>
    </row>
    <row r="33" spans="1:14" ht="32.1" customHeight="1">
      <c r="A33" s="362">
        <v>27</v>
      </c>
      <c r="B33" s="363" t="s">
        <v>153</v>
      </c>
      <c r="C33" s="364">
        <v>16390</v>
      </c>
      <c r="D33" s="365">
        <v>201.35281999999998</v>
      </c>
      <c r="E33" s="366">
        <v>531</v>
      </c>
      <c r="F33" s="365">
        <v>44.37690000000002</v>
      </c>
      <c r="G33" s="366">
        <v>16921</v>
      </c>
      <c r="H33" s="367">
        <v>245.72972000000001</v>
      </c>
      <c r="I33" s="364">
        <v>39405</v>
      </c>
      <c r="J33" s="365">
        <v>555.42106999999999</v>
      </c>
      <c r="K33" s="366">
        <v>2215</v>
      </c>
      <c r="L33" s="365">
        <v>216.09055999999998</v>
      </c>
      <c r="M33" s="366">
        <v>41620</v>
      </c>
      <c r="N33" s="367">
        <v>771.51162999999997</v>
      </c>
    </row>
    <row r="34" spans="1:14" ht="32.1" customHeight="1">
      <c r="A34" s="362">
        <v>28</v>
      </c>
      <c r="B34" s="363" t="s">
        <v>154</v>
      </c>
      <c r="C34" s="364">
        <v>0</v>
      </c>
      <c r="D34" s="365">
        <v>0</v>
      </c>
      <c r="E34" s="366">
        <v>27</v>
      </c>
      <c r="F34" s="365">
        <v>88.42</v>
      </c>
      <c r="G34" s="366">
        <v>27</v>
      </c>
      <c r="H34" s="367">
        <v>88.42</v>
      </c>
      <c r="I34" s="364">
        <v>0</v>
      </c>
      <c r="J34" s="365">
        <v>0</v>
      </c>
      <c r="K34" s="366">
        <v>54</v>
      </c>
      <c r="L34" s="365">
        <v>168.25</v>
      </c>
      <c r="M34" s="366">
        <v>54</v>
      </c>
      <c r="N34" s="367">
        <v>168.25</v>
      </c>
    </row>
    <row r="35" spans="1:14" ht="32.1" customHeight="1">
      <c r="A35" s="362">
        <v>29</v>
      </c>
      <c r="B35" s="363" t="s">
        <v>155</v>
      </c>
      <c r="C35" s="364">
        <v>0</v>
      </c>
      <c r="D35" s="365">
        <v>0</v>
      </c>
      <c r="E35" s="366">
        <v>3047</v>
      </c>
      <c r="F35" s="365">
        <v>37.224600000000002</v>
      </c>
      <c r="G35" s="366">
        <v>3047</v>
      </c>
      <c r="H35" s="367">
        <v>37.224600000000002</v>
      </c>
      <c r="I35" s="364">
        <v>0</v>
      </c>
      <c r="J35" s="365">
        <v>0</v>
      </c>
      <c r="K35" s="366">
        <v>18122</v>
      </c>
      <c r="L35" s="365">
        <v>313.91000000000003</v>
      </c>
      <c r="M35" s="366">
        <v>18122</v>
      </c>
      <c r="N35" s="367">
        <v>313.91000000000003</v>
      </c>
    </row>
    <row r="36" spans="1:14" ht="32.1" customHeight="1">
      <c r="A36" s="362">
        <v>30</v>
      </c>
      <c r="B36" s="363" t="s">
        <v>156</v>
      </c>
      <c r="C36" s="364">
        <v>2043</v>
      </c>
      <c r="D36" s="365">
        <v>23.051300000000001</v>
      </c>
      <c r="E36" s="366">
        <v>0</v>
      </c>
      <c r="F36" s="365">
        <v>0</v>
      </c>
      <c r="G36" s="366">
        <v>2043</v>
      </c>
      <c r="H36" s="367">
        <v>23.051300000000001</v>
      </c>
      <c r="I36" s="364">
        <v>6212</v>
      </c>
      <c r="J36" s="365">
        <v>72.417400000000001</v>
      </c>
      <c r="K36" s="366">
        <v>34</v>
      </c>
      <c r="L36" s="365">
        <v>29.469200000000001</v>
      </c>
      <c r="M36" s="366">
        <v>6246</v>
      </c>
      <c r="N36" s="367">
        <v>101.8866</v>
      </c>
    </row>
    <row r="37" spans="1:14" ht="32.1" customHeight="1">
      <c r="A37" s="362">
        <v>31</v>
      </c>
      <c r="B37" s="363" t="s">
        <v>157</v>
      </c>
      <c r="C37" s="364">
        <v>686</v>
      </c>
      <c r="D37" s="365">
        <v>12.2273</v>
      </c>
      <c r="E37" s="366">
        <v>17420</v>
      </c>
      <c r="F37" s="365">
        <v>130.34690000000001</v>
      </c>
      <c r="G37" s="366">
        <v>18106</v>
      </c>
      <c r="H37" s="367">
        <v>142.57419999999999</v>
      </c>
      <c r="I37" s="364">
        <v>2835</v>
      </c>
      <c r="J37" s="365">
        <v>179.92310000000001</v>
      </c>
      <c r="K37" s="366">
        <v>141918</v>
      </c>
      <c r="L37" s="365">
        <v>694.51510000000007</v>
      </c>
      <c r="M37" s="366">
        <v>144753</v>
      </c>
      <c r="N37" s="367">
        <v>874.43820000000005</v>
      </c>
    </row>
    <row r="38" spans="1:14" ht="32.1" customHeight="1">
      <c r="A38" s="362">
        <v>32</v>
      </c>
      <c r="B38" s="363" t="s">
        <v>158</v>
      </c>
      <c r="C38" s="364">
        <v>0</v>
      </c>
      <c r="D38" s="365">
        <v>0</v>
      </c>
      <c r="E38" s="366">
        <v>4202</v>
      </c>
      <c r="F38" s="365">
        <v>118.88120000000001</v>
      </c>
      <c r="G38" s="366">
        <v>4202</v>
      </c>
      <c r="H38" s="367">
        <v>118.88120000000001</v>
      </c>
      <c r="I38" s="364">
        <v>0</v>
      </c>
      <c r="J38" s="365">
        <v>0</v>
      </c>
      <c r="K38" s="366">
        <v>14403</v>
      </c>
      <c r="L38" s="365">
        <v>278.68119999999999</v>
      </c>
      <c r="M38" s="366">
        <v>14403</v>
      </c>
      <c r="N38" s="367">
        <v>278.68119999999999</v>
      </c>
    </row>
    <row r="39" spans="1:14" ht="42.75" customHeight="1">
      <c r="A39" s="362">
        <v>33</v>
      </c>
      <c r="B39" s="363" t="s">
        <v>199</v>
      </c>
      <c r="C39" s="364">
        <v>1153</v>
      </c>
      <c r="D39" s="365">
        <v>10.2202</v>
      </c>
      <c r="E39" s="366">
        <v>57</v>
      </c>
      <c r="F39" s="365">
        <v>19.5732</v>
      </c>
      <c r="G39" s="366">
        <v>1210</v>
      </c>
      <c r="H39" s="367">
        <v>29.793400000000002</v>
      </c>
      <c r="I39" s="364">
        <v>2819</v>
      </c>
      <c r="J39" s="365">
        <v>27.308699999999998</v>
      </c>
      <c r="K39" s="366">
        <v>95</v>
      </c>
      <c r="L39" s="365">
        <v>22.744899999999998</v>
      </c>
      <c r="M39" s="366">
        <v>2914</v>
      </c>
      <c r="N39" s="367">
        <v>50.053599999999996</v>
      </c>
    </row>
    <row r="40" spans="1:14" ht="32.1" customHeight="1">
      <c r="A40" s="362">
        <v>34</v>
      </c>
      <c r="B40" s="363" t="s">
        <v>160</v>
      </c>
      <c r="C40" s="364">
        <v>0</v>
      </c>
      <c r="D40" s="365">
        <v>0</v>
      </c>
      <c r="E40" s="366">
        <v>2300</v>
      </c>
      <c r="F40" s="365">
        <v>93.919531537999987</v>
      </c>
      <c r="G40" s="366">
        <v>2300</v>
      </c>
      <c r="H40" s="367">
        <v>93.919531537999987</v>
      </c>
      <c r="I40" s="364">
        <v>25054</v>
      </c>
      <c r="J40" s="365">
        <v>605.07778807296006</v>
      </c>
      <c r="K40" s="366">
        <v>0</v>
      </c>
      <c r="L40" s="365">
        <v>0</v>
      </c>
      <c r="M40" s="366">
        <v>25054</v>
      </c>
      <c r="N40" s="367">
        <v>605.07778807296006</v>
      </c>
    </row>
    <row r="41" spans="1:14" ht="32.1" customHeight="1">
      <c r="A41" s="362">
        <v>35</v>
      </c>
      <c r="B41" s="370" t="s">
        <v>161</v>
      </c>
      <c r="C41" s="364">
        <v>4161</v>
      </c>
      <c r="D41" s="365">
        <v>254.74963131500002</v>
      </c>
      <c r="E41" s="366">
        <v>11917</v>
      </c>
      <c r="F41" s="365">
        <v>291.30667236895198</v>
      </c>
      <c r="G41" s="366">
        <v>16078</v>
      </c>
      <c r="H41" s="367">
        <v>546.05630368395202</v>
      </c>
      <c r="I41" s="364">
        <v>20166</v>
      </c>
      <c r="J41" s="365">
        <v>1211.6948029740001</v>
      </c>
      <c r="K41" s="366">
        <v>79763</v>
      </c>
      <c r="L41" s="365">
        <v>1646.9623458839997</v>
      </c>
      <c r="M41" s="366">
        <v>99929</v>
      </c>
      <c r="N41" s="367">
        <v>2858.6571488579998</v>
      </c>
    </row>
    <row r="42" spans="1:14" ht="32.1" customHeight="1">
      <c r="A42" s="362">
        <v>36</v>
      </c>
      <c r="B42" s="369" t="s">
        <v>162</v>
      </c>
      <c r="C42" s="364">
        <v>0</v>
      </c>
      <c r="D42" s="365">
        <v>0</v>
      </c>
      <c r="E42" s="366">
        <v>4919</v>
      </c>
      <c r="F42" s="365">
        <v>336.2121606</v>
      </c>
      <c r="G42" s="366">
        <v>4919</v>
      </c>
      <c r="H42" s="367">
        <v>336.2121606</v>
      </c>
      <c r="I42" s="364">
        <v>0</v>
      </c>
      <c r="J42" s="365">
        <v>0</v>
      </c>
      <c r="K42" s="366">
        <v>41215</v>
      </c>
      <c r="L42" s="365">
        <v>2161.7932587770001</v>
      </c>
      <c r="M42" s="366">
        <v>41215</v>
      </c>
      <c r="N42" s="367">
        <v>2161.7932587770001</v>
      </c>
    </row>
    <row r="43" spans="1:14" ht="32.1" customHeight="1">
      <c r="A43" s="362">
        <v>37</v>
      </c>
      <c r="B43" s="369" t="s">
        <v>45</v>
      </c>
      <c r="C43" s="364">
        <v>0</v>
      </c>
      <c r="D43" s="365">
        <v>0</v>
      </c>
      <c r="E43" s="366">
        <v>37311</v>
      </c>
      <c r="F43" s="365">
        <v>661.16217693400006</v>
      </c>
      <c r="G43" s="366">
        <v>37311</v>
      </c>
      <c r="H43" s="367">
        <v>661.16217693400006</v>
      </c>
      <c r="I43" s="364">
        <v>0</v>
      </c>
      <c r="J43" s="365">
        <v>0</v>
      </c>
      <c r="K43" s="366">
        <v>92123</v>
      </c>
      <c r="L43" s="365">
        <v>2379.0641391290001</v>
      </c>
      <c r="M43" s="366">
        <v>92123</v>
      </c>
      <c r="N43" s="367">
        <v>2379.0641391290001</v>
      </c>
    </row>
    <row r="44" spans="1:14" ht="32.1" customHeight="1">
      <c r="A44" s="362">
        <v>38</v>
      </c>
      <c r="B44" s="369" t="s">
        <v>163</v>
      </c>
      <c r="C44" s="364">
        <v>13770</v>
      </c>
      <c r="D44" s="365">
        <v>50.23</v>
      </c>
      <c r="E44" s="366">
        <v>13800</v>
      </c>
      <c r="F44" s="365">
        <v>181.64</v>
      </c>
      <c r="G44" s="366">
        <v>27570</v>
      </c>
      <c r="H44" s="367">
        <v>231.87</v>
      </c>
      <c r="I44" s="364">
        <v>75529</v>
      </c>
      <c r="J44" s="365">
        <v>937.8</v>
      </c>
      <c r="K44" s="366">
        <v>78</v>
      </c>
      <c r="L44" s="365">
        <v>460.71</v>
      </c>
      <c r="M44" s="366">
        <v>75607</v>
      </c>
      <c r="N44" s="367">
        <v>1398.51</v>
      </c>
    </row>
    <row r="45" spans="1:14" ht="32.1" customHeight="1">
      <c r="A45" s="362">
        <v>39</v>
      </c>
      <c r="B45" s="369" t="s">
        <v>164</v>
      </c>
      <c r="C45" s="364">
        <v>1643</v>
      </c>
      <c r="D45" s="365">
        <v>4.8162000000000003</v>
      </c>
      <c r="E45" s="366">
        <v>9</v>
      </c>
      <c r="F45" s="365">
        <v>0.08</v>
      </c>
      <c r="G45" s="366">
        <v>1652</v>
      </c>
      <c r="H45" s="367">
        <v>4.8962000000000003</v>
      </c>
      <c r="I45" s="364">
        <v>6761</v>
      </c>
      <c r="J45" s="365">
        <v>11.061400000000001</v>
      </c>
      <c r="K45" s="366">
        <v>22</v>
      </c>
      <c r="L45" s="365">
        <v>0.10199999999999818</v>
      </c>
      <c r="M45" s="366">
        <v>6783</v>
      </c>
      <c r="N45" s="367">
        <v>11.163399999999999</v>
      </c>
    </row>
    <row r="46" spans="1:14" ht="32.1" customHeight="1">
      <c r="A46" s="362">
        <v>40</v>
      </c>
      <c r="B46" s="363" t="s">
        <v>165</v>
      </c>
      <c r="C46" s="364">
        <v>52165</v>
      </c>
      <c r="D46" s="365">
        <v>174.52</v>
      </c>
      <c r="E46" s="366">
        <v>113976</v>
      </c>
      <c r="F46" s="365">
        <v>418.04</v>
      </c>
      <c r="G46" s="366">
        <v>166141</v>
      </c>
      <c r="H46" s="367">
        <v>592.55999999999995</v>
      </c>
      <c r="I46" s="364">
        <v>0</v>
      </c>
      <c r="J46" s="365">
        <v>0</v>
      </c>
      <c r="K46" s="366">
        <v>374540</v>
      </c>
      <c r="L46" s="365">
        <v>4140.1899999999996</v>
      </c>
      <c r="M46" s="366">
        <v>374540</v>
      </c>
      <c r="N46" s="367">
        <v>4140.1899999999996</v>
      </c>
    </row>
    <row r="47" spans="1:14" ht="32.1" customHeight="1">
      <c r="A47" s="362">
        <v>41</v>
      </c>
      <c r="B47" s="363" t="s">
        <v>166</v>
      </c>
      <c r="C47" s="364">
        <v>61800</v>
      </c>
      <c r="D47" s="365">
        <v>546.48</v>
      </c>
      <c r="E47" s="366">
        <v>29712</v>
      </c>
      <c r="F47" s="365">
        <v>224.07</v>
      </c>
      <c r="G47" s="366">
        <v>91512</v>
      </c>
      <c r="H47" s="367">
        <v>770.55</v>
      </c>
      <c r="I47" s="364">
        <v>333644</v>
      </c>
      <c r="J47" s="365">
        <v>3295.75</v>
      </c>
      <c r="K47" s="366">
        <v>541505</v>
      </c>
      <c r="L47" s="365">
        <v>7526.05</v>
      </c>
      <c r="M47" s="366">
        <v>875149</v>
      </c>
      <c r="N47" s="367">
        <v>10821.8</v>
      </c>
    </row>
    <row r="48" spans="1:14" ht="32.1" customHeight="1">
      <c r="A48" s="362">
        <v>42</v>
      </c>
      <c r="B48" s="363" t="s">
        <v>167</v>
      </c>
      <c r="C48" s="364">
        <v>37586</v>
      </c>
      <c r="D48" s="365">
        <v>616.88099999999997</v>
      </c>
      <c r="E48" s="366">
        <v>2226</v>
      </c>
      <c r="F48" s="365">
        <v>37.029000000000018</v>
      </c>
      <c r="G48" s="366">
        <v>39812</v>
      </c>
      <c r="H48" s="367">
        <v>653.91</v>
      </c>
      <c r="I48" s="364">
        <v>278481</v>
      </c>
      <c r="J48" s="365">
        <v>4372.7259999998696</v>
      </c>
      <c r="K48" s="366">
        <v>118057</v>
      </c>
      <c r="L48" s="365">
        <v>2405.7309999999898</v>
      </c>
      <c r="M48" s="366">
        <v>396538</v>
      </c>
      <c r="N48" s="367">
        <v>6778.4569999998603</v>
      </c>
    </row>
    <row r="49" spans="1:14" ht="32.1" customHeight="1">
      <c r="A49" s="362">
        <v>43</v>
      </c>
      <c r="B49" s="363" t="s">
        <v>168</v>
      </c>
      <c r="C49" s="364">
        <v>0</v>
      </c>
      <c r="D49" s="365">
        <v>0</v>
      </c>
      <c r="E49" s="366">
        <v>14</v>
      </c>
      <c r="F49" s="365">
        <v>1.2052</v>
      </c>
      <c r="G49" s="366">
        <v>14</v>
      </c>
      <c r="H49" s="367">
        <v>1.2052</v>
      </c>
      <c r="I49" s="364">
        <v>27</v>
      </c>
      <c r="J49" s="365">
        <v>3.4997000000000003</v>
      </c>
      <c r="K49" s="366">
        <v>417811</v>
      </c>
      <c r="L49" s="365">
        <v>1753.6713471</v>
      </c>
      <c r="M49" s="366">
        <v>417838</v>
      </c>
      <c r="N49" s="367">
        <v>1757.1710471000001</v>
      </c>
    </row>
    <row r="50" spans="1:14" ht="32.1" customHeight="1">
      <c r="A50" s="362">
        <v>44</v>
      </c>
      <c r="B50" s="363" t="s">
        <v>169</v>
      </c>
      <c r="C50" s="364">
        <v>512002</v>
      </c>
      <c r="D50" s="365">
        <v>2718.6871999999998</v>
      </c>
      <c r="E50" s="366">
        <v>2866</v>
      </c>
      <c r="F50" s="365">
        <v>73.423900000000145</v>
      </c>
      <c r="G50" s="366">
        <v>514868</v>
      </c>
      <c r="H50" s="367">
        <v>2792.1111000000001</v>
      </c>
      <c r="I50" s="364">
        <v>2167908</v>
      </c>
      <c r="J50" s="365">
        <v>11226.9015</v>
      </c>
      <c r="K50" s="366">
        <v>108278</v>
      </c>
      <c r="L50" s="365">
        <v>1649.9812000000011</v>
      </c>
      <c r="M50" s="366">
        <v>2276186</v>
      </c>
      <c r="N50" s="367">
        <v>12876.8827</v>
      </c>
    </row>
    <row r="51" spans="1:14" ht="32.1" customHeight="1">
      <c r="A51" s="362">
        <v>45</v>
      </c>
      <c r="B51" s="363" t="s">
        <v>170</v>
      </c>
      <c r="C51" s="364">
        <v>0</v>
      </c>
      <c r="D51" s="365">
        <v>0</v>
      </c>
      <c r="E51" s="366">
        <v>0</v>
      </c>
      <c r="F51" s="365">
        <v>0</v>
      </c>
      <c r="G51" s="366">
        <v>0</v>
      </c>
      <c r="H51" s="367">
        <v>0</v>
      </c>
      <c r="I51" s="364">
        <v>0</v>
      </c>
      <c r="J51" s="365">
        <v>0</v>
      </c>
      <c r="K51" s="366">
        <v>0</v>
      </c>
      <c r="L51" s="365">
        <v>0</v>
      </c>
      <c r="M51" s="366">
        <v>0</v>
      </c>
      <c r="N51" s="367">
        <v>0</v>
      </c>
    </row>
    <row r="52" spans="1:14" ht="32.1" customHeight="1">
      <c r="A52" s="362">
        <v>46</v>
      </c>
      <c r="B52" s="363" t="s">
        <v>172</v>
      </c>
      <c r="C52" s="364">
        <v>0</v>
      </c>
      <c r="D52" s="365">
        <v>0</v>
      </c>
      <c r="E52" s="366">
        <v>0</v>
      </c>
      <c r="F52" s="365">
        <v>0</v>
      </c>
      <c r="G52" s="366">
        <v>0</v>
      </c>
      <c r="H52" s="367">
        <v>0</v>
      </c>
      <c r="I52" s="364">
        <v>0</v>
      </c>
      <c r="J52" s="365">
        <v>0</v>
      </c>
      <c r="K52" s="366">
        <v>0</v>
      </c>
      <c r="L52" s="365">
        <v>0</v>
      </c>
      <c r="M52" s="366">
        <v>0</v>
      </c>
      <c r="N52" s="367">
        <v>0</v>
      </c>
    </row>
    <row r="53" spans="1:14" ht="43.5" customHeight="1">
      <c r="A53" s="362">
        <v>47</v>
      </c>
      <c r="B53" s="371" t="s">
        <v>173</v>
      </c>
      <c r="C53" s="364">
        <v>0</v>
      </c>
      <c r="D53" s="365">
        <v>0</v>
      </c>
      <c r="E53" s="366">
        <v>8712</v>
      </c>
      <c r="F53" s="365">
        <v>40.066900000000004</v>
      </c>
      <c r="G53" s="366">
        <v>8712</v>
      </c>
      <c r="H53" s="367">
        <v>40.066900000000004</v>
      </c>
      <c r="I53" s="364">
        <v>0</v>
      </c>
      <c r="J53" s="365">
        <v>0</v>
      </c>
      <c r="K53" s="366">
        <v>31787</v>
      </c>
      <c r="L53" s="365">
        <v>98.86</v>
      </c>
      <c r="M53" s="366">
        <v>31787</v>
      </c>
      <c r="N53" s="367">
        <v>98.86</v>
      </c>
    </row>
    <row r="54" spans="1:14" ht="32.1" customHeight="1">
      <c r="A54" s="362">
        <v>48</v>
      </c>
      <c r="B54" s="363" t="s">
        <v>174</v>
      </c>
      <c r="C54" s="364">
        <v>10006</v>
      </c>
      <c r="D54" s="365">
        <v>35.630000000000003</v>
      </c>
      <c r="E54" s="366">
        <v>0</v>
      </c>
      <c r="F54" s="365">
        <v>0</v>
      </c>
      <c r="G54" s="366">
        <v>10006</v>
      </c>
      <c r="H54" s="367">
        <v>35.630000000000003</v>
      </c>
      <c r="I54" s="364">
        <v>46410</v>
      </c>
      <c r="J54" s="365">
        <v>118.97</v>
      </c>
      <c r="K54" s="366">
        <v>0</v>
      </c>
      <c r="L54" s="365">
        <v>0</v>
      </c>
      <c r="M54" s="366">
        <v>46410</v>
      </c>
      <c r="N54" s="367">
        <v>118.97</v>
      </c>
    </row>
    <row r="55" spans="1:14" ht="32.1" customHeight="1" thickBot="1">
      <c r="A55" s="372"/>
      <c r="B55" s="373" t="s">
        <v>261</v>
      </c>
      <c r="C55" s="372">
        <v>1176578</v>
      </c>
      <c r="D55" s="374">
        <v>10691.643512703002</v>
      </c>
      <c r="E55" s="375">
        <v>668700</v>
      </c>
      <c r="F55" s="374">
        <v>9914.838870819669</v>
      </c>
      <c r="G55" s="375">
        <v>1845278</v>
      </c>
      <c r="H55" s="376">
        <v>20606.482383522671</v>
      </c>
      <c r="I55" s="372">
        <v>5348167</v>
      </c>
      <c r="J55" s="374">
        <v>55876.721636620838</v>
      </c>
      <c r="K55" s="375">
        <v>3703051</v>
      </c>
      <c r="L55" s="374">
        <v>69806.780325137952</v>
      </c>
      <c r="M55" s="375">
        <v>9051218</v>
      </c>
      <c r="N55" s="376">
        <v>125683.50196175878</v>
      </c>
    </row>
  </sheetData>
  <mergeCells count="13">
    <mergeCell ref="I5:J5"/>
    <mergeCell ref="K5:L5"/>
    <mergeCell ref="M5:N5"/>
    <mergeCell ref="A1:N1"/>
    <mergeCell ref="A2:N2"/>
    <mergeCell ref="A3:N3"/>
    <mergeCell ref="A4:A6"/>
    <mergeCell ref="B4:B6"/>
    <mergeCell ref="C4:H4"/>
    <mergeCell ref="I4:N4"/>
    <mergeCell ref="C5:D5"/>
    <mergeCell ref="E5:F5"/>
    <mergeCell ref="G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zoomScale="60" zoomScaleNormal="60" workbookViewId="0">
      <selection activeCell="S12" sqref="S12"/>
    </sheetView>
  </sheetViews>
  <sheetFormatPr defaultRowHeight="18.75"/>
  <cols>
    <col min="1" max="1" width="4.85546875" style="336" bestFit="1" customWidth="1"/>
    <col min="2" max="2" width="31.140625" style="336" customWidth="1"/>
    <col min="3" max="3" width="14.140625" style="336" bestFit="1" customWidth="1"/>
    <col min="4" max="4" width="13.7109375" style="377" bestFit="1" customWidth="1"/>
    <col min="5" max="5" width="12" style="336" bestFit="1" customWidth="1"/>
    <col min="6" max="6" width="12.5703125" style="377" bestFit="1" customWidth="1"/>
    <col min="7" max="7" width="13.28515625" style="377" bestFit="1" customWidth="1"/>
    <col min="8" max="8" width="10.140625" style="377" customWidth="1"/>
    <col min="9" max="9" width="13.7109375" style="336" bestFit="1" customWidth="1"/>
    <col min="10" max="10" width="14.7109375" style="377" bestFit="1" customWidth="1"/>
    <col min="11" max="11" width="13.7109375" style="336" bestFit="1" customWidth="1"/>
    <col min="12" max="12" width="14.7109375" style="377" bestFit="1" customWidth="1"/>
    <col min="13" max="13" width="13.7109375" style="336" bestFit="1" customWidth="1"/>
    <col min="14" max="14" width="15.85546875" style="336" bestFit="1" customWidth="1"/>
    <col min="15" max="16384" width="9.140625" style="336"/>
  </cols>
  <sheetData>
    <row r="1" spans="1:14" ht="21.75">
      <c r="A1" s="378" t="s">
        <v>299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27" customHeight="1">
      <c r="A2" s="379" t="s">
        <v>263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21.75">
      <c r="A3" s="380"/>
      <c r="B3" s="381"/>
      <c r="C3" s="381"/>
      <c r="D3" s="381"/>
      <c r="E3" s="381"/>
      <c r="F3" s="381"/>
      <c r="G3" s="381"/>
      <c r="H3" s="381"/>
      <c r="I3" s="381"/>
      <c r="J3" s="382" t="s">
        <v>264</v>
      </c>
      <c r="K3" s="382"/>
      <c r="L3" s="382"/>
      <c r="M3" s="382"/>
      <c r="N3" s="382"/>
    </row>
    <row r="4" spans="1:14" ht="20.25">
      <c r="A4" s="383" t="s">
        <v>248</v>
      </c>
      <c r="B4" s="384" t="s">
        <v>86</v>
      </c>
      <c r="C4" s="385" t="s">
        <v>265</v>
      </c>
      <c r="D4" s="386"/>
      <c r="E4" s="386"/>
      <c r="F4" s="386"/>
      <c r="G4" s="386"/>
      <c r="H4" s="387"/>
      <c r="I4" s="355" t="s">
        <v>266</v>
      </c>
      <c r="J4" s="355"/>
      <c r="K4" s="355"/>
      <c r="L4" s="355"/>
      <c r="M4" s="355"/>
      <c r="N4" s="355"/>
    </row>
    <row r="5" spans="1:14" ht="29.25" customHeight="1">
      <c r="A5" s="383"/>
      <c r="B5" s="384"/>
      <c r="C5" s="388" t="s">
        <v>254</v>
      </c>
      <c r="D5" s="388"/>
      <c r="E5" s="389" t="s">
        <v>252</v>
      </c>
      <c r="F5" s="389"/>
      <c r="G5" s="389" t="s">
        <v>267</v>
      </c>
      <c r="H5" s="389"/>
      <c r="I5" s="390" t="s">
        <v>268</v>
      </c>
      <c r="J5" s="390"/>
      <c r="K5" s="390" t="s">
        <v>252</v>
      </c>
      <c r="L5" s="390"/>
      <c r="M5" s="389" t="s">
        <v>267</v>
      </c>
      <c r="N5" s="389"/>
    </row>
    <row r="6" spans="1:14" ht="24" customHeight="1">
      <c r="A6" s="383"/>
      <c r="B6" s="384"/>
      <c r="C6" s="391" t="s">
        <v>257</v>
      </c>
      <c r="D6" s="392" t="s">
        <v>258</v>
      </c>
      <c r="E6" s="391" t="s">
        <v>257</v>
      </c>
      <c r="F6" s="392" t="s">
        <v>258</v>
      </c>
      <c r="G6" s="391" t="s">
        <v>257</v>
      </c>
      <c r="H6" s="392" t="s">
        <v>258</v>
      </c>
      <c r="I6" s="391" t="s">
        <v>257</v>
      </c>
      <c r="J6" s="392" t="s">
        <v>258</v>
      </c>
      <c r="K6" s="391" t="s">
        <v>257</v>
      </c>
      <c r="L6" s="392" t="s">
        <v>258</v>
      </c>
      <c r="M6" s="391" t="s">
        <v>257</v>
      </c>
      <c r="N6" s="392" t="s">
        <v>258</v>
      </c>
    </row>
    <row r="7" spans="1:14" ht="42" customHeight="1">
      <c r="A7" s="393">
        <v>1</v>
      </c>
      <c r="B7" s="394" t="s">
        <v>269</v>
      </c>
      <c r="C7" s="366">
        <v>103865</v>
      </c>
      <c r="D7" s="365">
        <v>769.60291889999996</v>
      </c>
      <c r="E7" s="366">
        <v>25451</v>
      </c>
      <c r="F7" s="365">
        <v>785.16980051499991</v>
      </c>
      <c r="G7" s="395">
        <f>C7+E7</f>
        <v>129316</v>
      </c>
      <c r="H7" s="395">
        <f>D7+F7</f>
        <v>1554.7727194149998</v>
      </c>
      <c r="I7" s="366">
        <v>312954</v>
      </c>
      <c r="J7" s="365">
        <v>4021.5051383109799</v>
      </c>
      <c r="K7" s="366">
        <v>106822</v>
      </c>
      <c r="L7" s="365">
        <v>2552.4177462300008</v>
      </c>
      <c r="M7" s="366">
        <v>419776</v>
      </c>
      <c r="N7" s="365">
        <v>6573.9228845409807</v>
      </c>
    </row>
    <row r="8" spans="1:14" ht="42" customHeight="1">
      <c r="A8" s="393">
        <v>2</v>
      </c>
      <c r="B8" s="394" t="s">
        <v>270</v>
      </c>
      <c r="C8" s="366">
        <v>31530</v>
      </c>
      <c r="D8" s="365">
        <v>601.48380327200005</v>
      </c>
      <c r="E8" s="366">
        <v>17444</v>
      </c>
      <c r="F8" s="365">
        <v>296.03301998000001</v>
      </c>
      <c r="G8" s="395">
        <f t="shared" ref="G8:H37" si="0">C8+E8</f>
        <v>48974</v>
      </c>
      <c r="H8" s="395">
        <f t="shared" si="0"/>
        <v>897.51682325199999</v>
      </c>
      <c r="I8" s="366">
        <v>161088</v>
      </c>
      <c r="J8" s="365">
        <v>2216.3147715610003</v>
      </c>
      <c r="K8" s="366">
        <v>148511</v>
      </c>
      <c r="L8" s="365">
        <v>3164.6938674800003</v>
      </c>
      <c r="M8" s="366">
        <v>309599</v>
      </c>
      <c r="N8" s="365">
        <v>5381.0086390410006</v>
      </c>
    </row>
    <row r="9" spans="1:14" ht="42" customHeight="1">
      <c r="A9" s="393">
        <v>3</v>
      </c>
      <c r="B9" s="394" t="s">
        <v>271</v>
      </c>
      <c r="C9" s="366">
        <v>195632</v>
      </c>
      <c r="D9" s="365">
        <v>1144.0763006770001</v>
      </c>
      <c r="E9" s="366">
        <v>26131</v>
      </c>
      <c r="F9" s="365">
        <v>541.36441586900003</v>
      </c>
      <c r="G9" s="395">
        <f t="shared" si="0"/>
        <v>221763</v>
      </c>
      <c r="H9" s="395">
        <f t="shared" si="0"/>
        <v>1685.4407165460002</v>
      </c>
      <c r="I9" s="366">
        <v>550861</v>
      </c>
      <c r="J9" s="365">
        <v>5203.8512852640097</v>
      </c>
      <c r="K9" s="366">
        <v>206298</v>
      </c>
      <c r="L9" s="365">
        <v>5012.1024702659897</v>
      </c>
      <c r="M9" s="366">
        <v>757159</v>
      </c>
      <c r="N9" s="365">
        <v>10215.953755529999</v>
      </c>
    </row>
    <row r="10" spans="1:14" ht="42" customHeight="1">
      <c r="A10" s="393">
        <v>4</v>
      </c>
      <c r="B10" s="394" t="s">
        <v>272</v>
      </c>
      <c r="C10" s="366">
        <v>12893</v>
      </c>
      <c r="D10" s="365">
        <v>403.20346008400003</v>
      </c>
      <c r="E10" s="366">
        <v>75399</v>
      </c>
      <c r="F10" s="365">
        <v>1336.5341059797199</v>
      </c>
      <c r="G10" s="395">
        <f t="shared" si="0"/>
        <v>88292</v>
      </c>
      <c r="H10" s="395">
        <f t="shared" si="0"/>
        <v>1739.7375660637199</v>
      </c>
      <c r="I10" s="366">
        <v>116137</v>
      </c>
      <c r="J10" s="365">
        <v>2526.1169409849599</v>
      </c>
      <c r="K10" s="366">
        <v>457518</v>
      </c>
      <c r="L10" s="365">
        <v>15377.789287559139</v>
      </c>
      <c r="M10" s="366">
        <v>573655</v>
      </c>
      <c r="N10" s="365">
        <v>17903.9062285441</v>
      </c>
    </row>
    <row r="11" spans="1:14" ht="42" customHeight="1">
      <c r="A11" s="393">
        <v>5</v>
      </c>
      <c r="B11" s="394" t="s">
        <v>273</v>
      </c>
      <c r="C11" s="366">
        <v>18927</v>
      </c>
      <c r="D11" s="365">
        <v>201.77366590000003</v>
      </c>
      <c r="E11" s="366">
        <v>16801</v>
      </c>
      <c r="F11" s="365">
        <v>197.656034576</v>
      </c>
      <c r="G11" s="395">
        <f t="shared" si="0"/>
        <v>35728</v>
      </c>
      <c r="H11" s="395">
        <f t="shared" si="0"/>
        <v>399.42970047599999</v>
      </c>
      <c r="I11" s="366">
        <v>98536</v>
      </c>
      <c r="J11" s="365">
        <v>805.86632755200003</v>
      </c>
      <c r="K11" s="366">
        <v>86584</v>
      </c>
      <c r="L11" s="365">
        <v>1405.025193386</v>
      </c>
      <c r="M11" s="366">
        <v>185120</v>
      </c>
      <c r="N11" s="365">
        <v>2210.8915209379998</v>
      </c>
    </row>
    <row r="12" spans="1:14" ht="42" customHeight="1">
      <c r="A12" s="393">
        <v>6</v>
      </c>
      <c r="B12" s="394" t="s">
        <v>274</v>
      </c>
      <c r="C12" s="366">
        <v>52435</v>
      </c>
      <c r="D12" s="365">
        <v>282.64638838399998</v>
      </c>
      <c r="E12" s="366">
        <v>9829</v>
      </c>
      <c r="F12" s="365">
        <v>56.301252510000012</v>
      </c>
      <c r="G12" s="395">
        <f t="shared" si="0"/>
        <v>62264</v>
      </c>
      <c r="H12" s="395">
        <f t="shared" si="0"/>
        <v>338.94764089399996</v>
      </c>
      <c r="I12" s="366">
        <v>217547</v>
      </c>
      <c r="J12" s="365">
        <v>1593.0639895669999</v>
      </c>
      <c r="K12" s="366">
        <v>89351</v>
      </c>
      <c r="L12" s="365">
        <v>1050.392791408</v>
      </c>
      <c r="M12" s="366">
        <v>306898</v>
      </c>
      <c r="N12" s="365">
        <v>2643.4567809750001</v>
      </c>
    </row>
    <row r="13" spans="1:14" ht="42" customHeight="1">
      <c r="A13" s="393">
        <v>7</v>
      </c>
      <c r="B13" s="394" t="s">
        <v>275</v>
      </c>
      <c r="C13" s="366">
        <v>13282</v>
      </c>
      <c r="D13" s="365">
        <v>74.117050731999996</v>
      </c>
      <c r="E13" s="366">
        <v>11368</v>
      </c>
      <c r="F13" s="365">
        <v>64.686640699999998</v>
      </c>
      <c r="G13" s="395">
        <f t="shared" si="0"/>
        <v>24650</v>
      </c>
      <c r="H13" s="395">
        <f t="shared" si="0"/>
        <v>138.80369143199999</v>
      </c>
      <c r="I13" s="366">
        <v>82096</v>
      </c>
      <c r="J13" s="365">
        <v>903.65716882699996</v>
      </c>
      <c r="K13" s="366">
        <v>80532</v>
      </c>
      <c r="L13" s="365">
        <v>1107.9263103999999</v>
      </c>
      <c r="M13" s="366">
        <v>162628</v>
      </c>
      <c r="N13" s="365">
        <v>2011.583479227</v>
      </c>
    </row>
    <row r="14" spans="1:14" ht="42" customHeight="1">
      <c r="A14" s="393">
        <v>8</v>
      </c>
      <c r="B14" s="394" t="s">
        <v>276</v>
      </c>
      <c r="C14" s="366">
        <v>16082</v>
      </c>
      <c r="D14" s="365">
        <v>138.9334212</v>
      </c>
      <c r="E14" s="366">
        <v>6171</v>
      </c>
      <c r="F14" s="365">
        <v>49.811151100000004</v>
      </c>
      <c r="G14" s="395">
        <f t="shared" si="0"/>
        <v>22253</v>
      </c>
      <c r="H14" s="395">
        <f t="shared" si="0"/>
        <v>188.74457230000002</v>
      </c>
      <c r="I14" s="366">
        <v>120340</v>
      </c>
      <c r="J14" s="365">
        <v>1183.808421637</v>
      </c>
      <c r="K14" s="366">
        <v>83222</v>
      </c>
      <c r="L14" s="365">
        <v>1320.1864735469999</v>
      </c>
      <c r="M14" s="366">
        <v>203562</v>
      </c>
      <c r="N14" s="365">
        <v>2503.9948951839997</v>
      </c>
    </row>
    <row r="15" spans="1:14" ht="42" customHeight="1">
      <c r="A15" s="393">
        <v>9</v>
      </c>
      <c r="B15" s="394" t="s">
        <v>277</v>
      </c>
      <c r="C15" s="366">
        <v>39692</v>
      </c>
      <c r="D15" s="365">
        <v>514.85108825199995</v>
      </c>
      <c r="E15" s="366">
        <v>18802</v>
      </c>
      <c r="F15" s="365">
        <v>319.92286240499999</v>
      </c>
      <c r="G15" s="395">
        <f t="shared" si="0"/>
        <v>58494</v>
      </c>
      <c r="H15" s="395">
        <f t="shared" si="0"/>
        <v>834.77395065699989</v>
      </c>
      <c r="I15" s="366">
        <v>109723</v>
      </c>
      <c r="J15" s="365">
        <v>1470.015001067</v>
      </c>
      <c r="K15" s="366">
        <v>104733</v>
      </c>
      <c r="L15" s="365">
        <v>1927.970348352</v>
      </c>
      <c r="M15" s="366">
        <v>214456</v>
      </c>
      <c r="N15" s="365">
        <v>3397.9853494190002</v>
      </c>
    </row>
    <row r="16" spans="1:14" ht="42" customHeight="1">
      <c r="A16" s="393">
        <v>10</v>
      </c>
      <c r="B16" s="396" t="s">
        <v>278</v>
      </c>
      <c r="C16" s="366">
        <v>51639</v>
      </c>
      <c r="D16" s="365">
        <v>243.33997232800002</v>
      </c>
      <c r="E16" s="366">
        <v>14659</v>
      </c>
      <c r="F16" s="365">
        <v>96.742451646999982</v>
      </c>
      <c r="G16" s="395">
        <f t="shared" si="0"/>
        <v>66298</v>
      </c>
      <c r="H16" s="395">
        <f t="shared" si="0"/>
        <v>340.08242397499998</v>
      </c>
      <c r="I16" s="366">
        <v>186615</v>
      </c>
      <c r="J16" s="365">
        <v>1453.5774409789999</v>
      </c>
      <c r="K16" s="366">
        <v>110786</v>
      </c>
      <c r="L16" s="365">
        <v>1817.769608978</v>
      </c>
      <c r="M16" s="366">
        <v>297401</v>
      </c>
      <c r="N16" s="365">
        <v>3271.3470499569999</v>
      </c>
    </row>
    <row r="17" spans="1:14" ht="42" customHeight="1">
      <c r="A17" s="393">
        <v>11</v>
      </c>
      <c r="B17" s="394" t="s">
        <v>279</v>
      </c>
      <c r="C17" s="366">
        <v>20034</v>
      </c>
      <c r="D17" s="365">
        <v>265.48309839199999</v>
      </c>
      <c r="E17" s="366">
        <v>19951</v>
      </c>
      <c r="F17" s="365">
        <v>696.25609564494505</v>
      </c>
      <c r="G17" s="395">
        <f t="shared" si="0"/>
        <v>39985</v>
      </c>
      <c r="H17" s="395">
        <f t="shared" si="0"/>
        <v>961.73919403694504</v>
      </c>
      <c r="I17" s="366">
        <v>131588</v>
      </c>
      <c r="J17" s="365">
        <v>1604.8966033849999</v>
      </c>
      <c r="K17" s="366">
        <v>122613</v>
      </c>
      <c r="L17" s="365">
        <v>2526.6790794108701</v>
      </c>
      <c r="M17" s="366">
        <v>254201</v>
      </c>
      <c r="N17" s="365">
        <v>4131.5756827958703</v>
      </c>
    </row>
    <row r="18" spans="1:14" ht="42" customHeight="1">
      <c r="A18" s="393">
        <v>12</v>
      </c>
      <c r="B18" s="394" t="s">
        <v>280</v>
      </c>
      <c r="C18" s="366">
        <v>41508</v>
      </c>
      <c r="D18" s="365">
        <v>261.04682518699997</v>
      </c>
      <c r="E18" s="366">
        <v>17472</v>
      </c>
      <c r="F18" s="365">
        <v>219.15506911700001</v>
      </c>
      <c r="G18" s="395">
        <f t="shared" si="0"/>
        <v>58980</v>
      </c>
      <c r="H18" s="395">
        <f t="shared" si="0"/>
        <v>480.20189430400001</v>
      </c>
      <c r="I18" s="366">
        <v>229974</v>
      </c>
      <c r="J18" s="365">
        <v>2229.0413388479997</v>
      </c>
      <c r="K18" s="366">
        <v>165993</v>
      </c>
      <c r="L18" s="365">
        <v>2443.2752299500003</v>
      </c>
      <c r="M18" s="366">
        <v>395967</v>
      </c>
      <c r="N18" s="365">
        <v>4672.3165687979999</v>
      </c>
    </row>
    <row r="19" spans="1:14" ht="42" customHeight="1">
      <c r="A19" s="393">
        <v>13</v>
      </c>
      <c r="B19" s="394" t="s">
        <v>281</v>
      </c>
      <c r="C19" s="366">
        <v>10340</v>
      </c>
      <c r="D19" s="365">
        <v>188.89758758200003</v>
      </c>
      <c r="E19" s="366">
        <v>15919</v>
      </c>
      <c r="F19" s="365">
        <v>174.60420420499995</v>
      </c>
      <c r="G19" s="395">
        <f t="shared" si="0"/>
        <v>26259</v>
      </c>
      <c r="H19" s="395">
        <f t="shared" si="0"/>
        <v>363.501791787</v>
      </c>
      <c r="I19" s="366">
        <v>115640</v>
      </c>
      <c r="J19" s="365">
        <v>1885.4955048049701</v>
      </c>
      <c r="K19" s="366">
        <v>69294</v>
      </c>
      <c r="L19" s="365">
        <v>1296.8905097639997</v>
      </c>
      <c r="M19" s="366">
        <v>184934</v>
      </c>
      <c r="N19" s="365">
        <v>3182.38601456897</v>
      </c>
    </row>
    <row r="20" spans="1:14" ht="42" customHeight="1">
      <c r="A20" s="393">
        <v>14</v>
      </c>
      <c r="B20" s="394" t="s">
        <v>282</v>
      </c>
      <c r="C20" s="366">
        <v>7571</v>
      </c>
      <c r="D20" s="365">
        <v>120.063713702</v>
      </c>
      <c r="E20" s="366">
        <v>8666</v>
      </c>
      <c r="F20" s="365">
        <v>82.563349166999998</v>
      </c>
      <c r="G20" s="395">
        <f t="shared" si="0"/>
        <v>16237</v>
      </c>
      <c r="H20" s="395">
        <f t="shared" si="0"/>
        <v>202.62706286899999</v>
      </c>
      <c r="I20" s="366">
        <v>113406</v>
      </c>
      <c r="J20" s="365">
        <v>1709.6832895579701</v>
      </c>
      <c r="K20" s="366">
        <v>47053</v>
      </c>
      <c r="L20" s="365">
        <v>925.06696756700001</v>
      </c>
      <c r="M20" s="366">
        <v>160459</v>
      </c>
      <c r="N20" s="365">
        <v>2634.7502571249702</v>
      </c>
    </row>
    <row r="21" spans="1:14" ht="42" customHeight="1">
      <c r="A21" s="393">
        <v>15</v>
      </c>
      <c r="B21" s="394" t="s">
        <v>283</v>
      </c>
      <c r="C21" s="366">
        <v>74052</v>
      </c>
      <c r="D21" s="365">
        <v>438.40569069999998</v>
      </c>
      <c r="E21" s="366">
        <v>25824</v>
      </c>
      <c r="F21" s="365">
        <v>209.21907496600005</v>
      </c>
      <c r="G21" s="395">
        <f t="shared" si="0"/>
        <v>99876</v>
      </c>
      <c r="H21" s="395">
        <f t="shared" si="0"/>
        <v>647.62476566600003</v>
      </c>
      <c r="I21" s="366">
        <v>329562</v>
      </c>
      <c r="J21" s="365">
        <v>2527.5260317269999</v>
      </c>
      <c r="K21" s="366">
        <v>158147</v>
      </c>
      <c r="L21" s="365">
        <v>2025.2471862899997</v>
      </c>
      <c r="M21" s="366">
        <v>487709</v>
      </c>
      <c r="N21" s="365">
        <v>4552.7732180169996</v>
      </c>
    </row>
    <row r="22" spans="1:14" ht="42" customHeight="1">
      <c r="A22" s="393">
        <v>16</v>
      </c>
      <c r="B22" s="394" t="s">
        <v>284</v>
      </c>
      <c r="C22" s="366">
        <v>16792</v>
      </c>
      <c r="D22" s="365">
        <v>224.64128460000001</v>
      </c>
      <c r="E22" s="366">
        <v>16864</v>
      </c>
      <c r="F22" s="365">
        <v>150.67960396000001</v>
      </c>
      <c r="G22" s="395">
        <f t="shared" si="0"/>
        <v>33656</v>
      </c>
      <c r="H22" s="395">
        <f t="shared" si="0"/>
        <v>375.32088856000001</v>
      </c>
      <c r="I22" s="366">
        <v>177584</v>
      </c>
      <c r="J22" s="365">
        <v>2227.42974047597</v>
      </c>
      <c r="K22" s="366">
        <v>72543</v>
      </c>
      <c r="L22" s="365">
        <v>1245.1443207180002</v>
      </c>
      <c r="M22" s="366">
        <v>250127</v>
      </c>
      <c r="N22" s="365">
        <v>3472.5740611939705</v>
      </c>
    </row>
    <row r="23" spans="1:14" ht="42" customHeight="1">
      <c r="A23" s="393">
        <v>17</v>
      </c>
      <c r="B23" s="394" t="s">
        <v>285</v>
      </c>
      <c r="C23" s="366">
        <v>10958</v>
      </c>
      <c r="D23" s="365">
        <v>176.31331419999998</v>
      </c>
      <c r="E23" s="366">
        <v>3493</v>
      </c>
      <c r="F23" s="365">
        <v>90.802292723000022</v>
      </c>
      <c r="G23" s="395">
        <f t="shared" si="0"/>
        <v>14451</v>
      </c>
      <c r="H23" s="395">
        <f t="shared" si="0"/>
        <v>267.11560692299997</v>
      </c>
      <c r="I23" s="366">
        <v>216931</v>
      </c>
      <c r="J23" s="365">
        <v>1937.09380831</v>
      </c>
      <c r="K23" s="366">
        <v>102439</v>
      </c>
      <c r="L23" s="365">
        <v>1615.0621804240002</v>
      </c>
      <c r="M23" s="366">
        <v>319370</v>
      </c>
      <c r="N23" s="365">
        <v>3552.1559887339999</v>
      </c>
    </row>
    <row r="24" spans="1:14" ht="42" customHeight="1">
      <c r="A24" s="393">
        <v>18</v>
      </c>
      <c r="B24" s="397" t="s">
        <v>286</v>
      </c>
      <c r="C24" s="366">
        <v>40464</v>
      </c>
      <c r="D24" s="365">
        <v>522.62747780200004</v>
      </c>
      <c r="E24" s="366">
        <v>8650</v>
      </c>
      <c r="F24" s="365">
        <v>115.44210863699999</v>
      </c>
      <c r="G24" s="395">
        <f t="shared" si="0"/>
        <v>49114</v>
      </c>
      <c r="H24" s="395">
        <f t="shared" si="0"/>
        <v>638.06958643899998</v>
      </c>
      <c r="I24" s="366">
        <v>76290</v>
      </c>
      <c r="J24" s="365">
        <v>1076.7959558989999</v>
      </c>
      <c r="K24" s="366">
        <v>39349</v>
      </c>
      <c r="L24" s="365">
        <v>891.27430324199997</v>
      </c>
      <c r="M24" s="366">
        <v>115639</v>
      </c>
      <c r="N24" s="365">
        <v>1968.070259141</v>
      </c>
    </row>
    <row r="25" spans="1:14" ht="42" customHeight="1">
      <c r="A25" s="393">
        <v>19</v>
      </c>
      <c r="B25" s="397" t="s">
        <v>287</v>
      </c>
      <c r="C25" s="366">
        <v>18181</v>
      </c>
      <c r="D25" s="365">
        <v>219.14889249999999</v>
      </c>
      <c r="E25" s="366">
        <v>8505</v>
      </c>
      <c r="F25" s="365">
        <v>99.224375737000003</v>
      </c>
      <c r="G25" s="395">
        <f t="shared" si="0"/>
        <v>26686</v>
      </c>
      <c r="H25" s="395">
        <f t="shared" si="0"/>
        <v>318.37326823699999</v>
      </c>
      <c r="I25" s="366">
        <v>114207</v>
      </c>
      <c r="J25" s="365">
        <v>1223.6038497250001</v>
      </c>
      <c r="K25" s="366">
        <v>92870</v>
      </c>
      <c r="L25" s="365">
        <v>1445.0520974350002</v>
      </c>
      <c r="M25" s="366">
        <v>207077</v>
      </c>
      <c r="N25" s="365">
        <v>2668.6559471600003</v>
      </c>
    </row>
    <row r="26" spans="1:14" ht="42" customHeight="1">
      <c r="A26" s="393">
        <v>20</v>
      </c>
      <c r="B26" s="394" t="s">
        <v>288</v>
      </c>
      <c r="C26" s="366">
        <v>6942</v>
      </c>
      <c r="D26" s="365">
        <v>212.12307588700003</v>
      </c>
      <c r="E26" s="366">
        <v>4758</v>
      </c>
      <c r="F26" s="365">
        <v>130.59706903599997</v>
      </c>
      <c r="G26" s="395">
        <f t="shared" si="0"/>
        <v>11700</v>
      </c>
      <c r="H26" s="395">
        <f t="shared" si="0"/>
        <v>342.72014492300002</v>
      </c>
      <c r="I26" s="366">
        <v>93520</v>
      </c>
      <c r="J26" s="365">
        <v>1093.5367757189999</v>
      </c>
      <c r="K26" s="366">
        <v>77788</v>
      </c>
      <c r="L26" s="365">
        <v>1634.3135764789999</v>
      </c>
      <c r="M26" s="366">
        <v>171308</v>
      </c>
      <c r="N26" s="365">
        <v>2727.8503521980001</v>
      </c>
    </row>
    <row r="27" spans="1:14" ht="42" customHeight="1">
      <c r="A27" s="393">
        <v>21</v>
      </c>
      <c r="B27" s="397" t="s">
        <v>289</v>
      </c>
      <c r="C27" s="366">
        <v>51553</v>
      </c>
      <c r="D27" s="365">
        <v>297.40939203599999</v>
      </c>
      <c r="E27" s="366">
        <v>34634</v>
      </c>
      <c r="F27" s="365">
        <v>159.47079370500003</v>
      </c>
      <c r="G27" s="395">
        <f t="shared" si="0"/>
        <v>86187</v>
      </c>
      <c r="H27" s="395">
        <f t="shared" si="0"/>
        <v>456.88018574099999</v>
      </c>
      <c r="I27" s="366">
        <v>182784</v>
      </c>
      <c r="J27" s="365">
        <v>1759.6013456559999</v>
      </c>
      <c r="K27" s="366">
        <v>145482</v>
      </c>
      <c r="L27" s="365">
        <v>1391.7390248810002</v>
      </c>
      <c r="M27" s="366">
        <v>328266</v>
      </c>
      <c r="N27" s="365">
        <v>3151.3403705370001</v>
      </c>
    </row>
    <row r="28" spans="1:14" ht="42" customHeight="1">
      <c r="A28" s="393">
        <v>22</v>
      </c>
      <c r="B28" s="394" t="s">
        <v>290</v>
      </c>
      <c r="C28" s="366">
        <v>55995</v>
      </c>
      <c r="D28" s="365">
        <v>352.44286212999998</v>
      </c>
      <c r="E28" s="366">
        <v>50295</v>
      </c>
      <c r="F28" s="365">
        <v>328.69701806400002</v>
      </c>
      <c r="G28" s="395">
        <f t="shared" si="0"/>
        <v>106290</v>
      </c>
      <c r="H28" s="395">
        <f t="shared" si="0"/>
        <v>681.13988019399994</v>
      </c>
      <c r="I28" s="366">
        <v>226878</v>
      </c>
      <c r="J28" s="365">
        <v>2587.0229785060001</v>
      </c>
      <c r="K28" s="366">
        <v>227320</v>
      </c>
      <c r="L28" s="365">
        <v>2820.3479770570002</v>
      </c>
      <c r="M28" s="366">
        <v>454198</v>
      </c>
      <c r="N28" s="365">
        <v>5407.3709555630003</v>
      </c>
    </row>
    <row r="29" spans="1:14" ht="42" customHeight="1">
      <c r="A29" s="393">
        <v>23</v>
      </c>
      <c r="B29" s="397" t="s">
        <v>291</v>
      </c>
      <c r="C29" s="366">
        <v>40428</v>
      </c>
      <c r="D29" s="365">
        <v>364.99141373200001</v>
      </c>
      <c r="E29" s="366">
        <v>15063</v>
      </c>
      <c r="F29" s="365">
        <v>402.17257648700098</v>
      </c>
      <c r="G29" s="395">
        <f t="shared" si="0"/>
        <v>55491</v>
      </c>
      <c r="H29" s="395">
        <f t="shared" si="0"/>
        <v>767.16399021900099</v>
      </c>
      <c r="I29" s="366">
        <v>160374</v>
      </c>
      <c r="J29" s="365">
        <v>2197.9755136379999</v>
      </c>
      <c r="K29" s="366">
        <v>113685</v>
      </c>
      <c r="L29" s="365">
        <v>2771.3747705129999</v>
      </c>
      <c r="M29" s="366">
        <v>274059</v>
      </c>
      <c r="N29" s="365">
        <v>4969.3502841509999</v>
      </c>
    </row>
    <row r="30" spans="1:14" ht="42" customHeight="1">
      <c r="A30" s="393">
        <v>24</v>
      </c>
      <c r="B30" s="394" t="s">
        <v>292</v>
      </c>
      <c r="C30" s="366">
        <v>18790</v>
      </c>
      <c r="D30" s="365">
        <v>195.63866630000001</v>
      </c>
      <c r="E30" s="366">
        <v>12221</v>
      </c>
      <c r="F30" s="365">
        <v>120.00179529</v>
      </c>
      <c r="G30" s="395">
        <f t="shared" si="0"/>
        <v>31011</v>
      </c>
      <c r="H30" s="395">
        <f t="shared" si="0"/>
        <v>315.64046159000003</v>
      </c>
      <c r="I30" s="366">
        <v>139771</v>
      </c>
      <c r="J30" s="365">
        <v>853.31960591199993</v>
      </c>
      <c r="K30" s="366">
        <v>114403</v>
      </c>
      <c r="L30" s="365">
        <v>956.42007163699998</v>
      </c>
      <c r="M30" s="366">
        <v>254174</v>
      </c>
      <c r="N30" s="365">
        <v>1809.7396775489999</v>
      </c>
    </row>
    <row r="31" spans="1:14" ht="42" customHeight="1">
      <c r="A31" s="393">
        <v>25</v>
      </c>
      <c r="B31" s="394" t="s">
        <v>293</v>
      </c>
      <c r="C31" s="366">
        <v>41666</v>
      </c>
      <c r="D31" s="365">
        <v>308.37034460000001</v>
      </c>
      <c r="E31" s="366">
        <v>12358</v>
      </c>
      <c r="F31" s="365">
        <v>210.89195009799997</v>
      </c>
      <c r="G31" s="395">
        <f t="shared" si="0"/>
        <v>54024</v>
      </c>
      <c r="H31" s="395">
        <f t="shared" si="0"/>
        <v>519.26229469800001</v>
      </c>
      <c r="I31" s="366">
        <v>153292</v>
      </c>
      <c r="J31" s="365">
        <v>1539.123904028</v>
      </c>
      <c r="K31" s="366">
        <v>140553</v>
      </c>
      <c r="L31" s="365">
        <v>1785.2325420800003</v>
      </c>
      <c r="M31" s="366">
        <v>293845</v>
      </c>
      <c r="N31" s="365">
        <v>3324.3564461080005</v>
      </c>
    </row>
    <row r="32" spans="1:14" ht="42" customHeight="1">
      <c r="A32" s="393">
        <v>26</v>
      </c>
      <c r="B32" s="394" t="s">
        <v>294</v>
      </c>
      <c r="C32" s="366">
        <v>34748</v>
      </c>
      <c r="D32" s="365">
        <v>270.21931355800001</v>
      </c>
      <c r="E32" s="366">
        <v>24489</v>
      </c>
      <c r="F32" s="365">
        <v>220.30416498500003</v>
      </c>
      <c r="G32" s="395">
        <f t="shared" si="0"/>
        <v>59237</v>
      </c>
      <c r="H32" s="395">
        <f t="shared" si="0"/>
        <v>490.52347854300001</v>
      </c>
      <c r="I32" s="366">
        <v>270016</v>
      </c>
      <c r="J32" s="365">
        <v>1862.4505857329998</v>
      </c>
      <c r="K32" s="366">
        <v>197832</v>
      </c>
      <c r="L32" s="365">
        <v>2843.4856312639999</v>
      </c>
      <c r="M32" s="366">
        <v>467848</v>
      </c>
      <c r="N32" s="365">
        <v>4705.936216997</v>
      </c>
    </row>
    <row r="33" spans="1:14" ht="42" customHeight="1">
      <c r="A33" s="393">
        <v>27</v>
      </c>
      <c r="B33" s="394" t="s">
        <v>295</v>
      </c>
      <c r="C33" s="366">
        <v>16566</v>
      </c>
      <c r="D33" s="365">
        <v>280.50529260000002</v>
      </c>
      <c r="E33" s="366">
        <v>11808</v>
      </c>
      <c r="F33" s="365">
        <v>745.67475009900011</v>
      </c>
      <c r="G33" s="395">
        <f t="shared" si="0"/>
        <v>28374</v>
      </c>
      <c r="H33" s="395">
        <f t="shared" si="0"/>
        <v>1026.1800426990001</v>
      </c>
      <c r="I33" s="366">
        <v>70493</v>
      </c>
      <c r="J33" s="365">
        <v>759.90394214999992</v>
      </c>
      <c r="K33" s="366">
        <v>50314</v>
      </c>
      <c r="L33" s="365">
        <v>1755.7446477429999</v>
      </c>
      <c r="M33" s="366">
        <v>120807</v>
      </c>
      <c r="N33" s="365">
        <v>2515.648589893</v>
      </c>
    </row>
    <row r="34" spans="1:14" ht="42" customHeight="1">
      <c r="A34" s="393">
        <v>28</v>
      </c>
      <c r="B34" s="394" t="s">
        <v>296</v>
      </c>
      <c r="C34" s="366">
        <v>8871</v>
      </c>
      <c r="D34" s="365">
        <v>79.860350265999998</v>
      </c>
      <c r="E34" s="366">
        <v>11208</v>
      </c>
      <c r="F34" s="365">
        <v>632.32723989900001</v>
      </c>
      <c r="G34" s="395">
        <f t="shared" si="0"/>
        <v>20079</v>
      </c>
      <c r="H34" s="395">
        <f t="shared" si="0"/>
        <v>712.18759016499996</v>
      </c>
      <c r="I34" s="366">
        <v>123571</v>
      </c>
      <c r="J34" s="365">
        <v>1150.0776233470001</v>
      </c>
      <c r="K34" s="366">
        <v>113766</v>
      </c>
      <c r="L34" s="365">
        <v>1061.4663219259999</v>
      </c>
      <c r="M34" s="366">
        <v>237337</v>
      </c>
      <c r="N34" s="365">
        <v>2211.5439452730002</v>
      </c>
    </row>
    <row r="35" spans="1:14" ht="42" customHeight="1">
      <c r="A35" s="393">
        <v>29</v>
      </c>
      <c r="B35" s="394" t="s">
        <v>297</v>
      </c>
      <c r="C35" s="366">
        <v>70715</v>
      </c>
      <c r="D35" s="365">
        <v>542.94965739999998</v>
      </c>
      <c r="E35" s="366">
        <v>9242</v>
      </c>
      <c r="F35" s="365">
        <v>149.230158295</v>
      </c>
      <c r="G35" s="395">
        <f t="shared" si="0"/>
        <v>79957</v>
      </c>
      <c r="H35" s="395">
        <f t="shared" si="0"/>
        <v>692.179815695</v>
      </c>
      <c r="I35" s="366">
        <v>292523</v>
      </c>
      <c r="J35" s="365">
        <v>2971.2832448489598</v>
      </c>
      <c r="K35" s="366">
        <v>89925</v>
      </c>
      <c r="L35" s="365">
        <v>2445.6412402569999</v>
      </c>
      <c r="M35" s="366">
        <v>382448</v>
      </c>
      <c r="N35" s="365">
        <v>5416.9244851059593</v>
      </c>
    </row>
    <row r="36" spans="1:14" ht="42" customHeight="1">
      <c r="A36" s="393">
        <v>30</v>
      </c>
      <c r="B36" s="394" t="s">
        <v>298</v>
      </c>
      <c r="C36" s="366">
        <v>54427</v>
      </c>
      <c r="D36" s="365">
        <v>996.47718980000002</v>
      </c>
      <c r="E36" s="366">
        <v>135225</v>
      </c>
      <c r="F36" s="365">
        <v>1233.3034454230001</v>
      </c>
      <c r="G36" s="395">
        <f t="shared" si="0"/>
        <v>189652</v>
      </c>
      <c r="H36" s="395">
        <f t="shared" si="0"/>
        <v>2229.780635223</v>
      </c>
      <c r="I36" s="366">
        <v>173866</v>
      </c>
      <c r="J36" s="365">
        <v>1303.0835086</v>
      </c>
      <c r="K36" s="366">
        <v>87325</v>
      </c>
      <c r="L36" s="365">
        <v>1191.0485488939999</v>
      </c>
      <c r="M36" s="366">
        <v>261191</v>
      </c>
      <c r="N36" s="365">
        <v>2494.132057494</v>
      </c>
    </row>
    <row r="37" spans="1:14" s="404" customFormat="1" ht="42" customHeight="1">
      <c r="A37" s="398"/>
      <c r="B37" s="399" t="s">
        <v>193</v>
      </c>
      <c r="C37" s="400">
        <v>1176578</v>
      </c>
      <c r="D37" s="401">
        <v>10691.643512702998</v>
      </c>
      <c r="E37" s="402">
        <v>668700</v>
      </c>
      <c r="F37" s="401">
        <v>9914.8388708196635</v>
      </c>
      <c r="G37" s="401">
        <f t="shared" si="0"/>
        <v>1845278</v>
      </c>
      <c r="H37" s="401">
        <f t="shared" si="0"/>
        <v>20606.482383522663</v>
      </c>
      <c r="I37" s="402">
        <v>5348167</v>
      </c>
      <c r="J37" s="401">
        <v>55876.721636620816</v>
      </c>
      <c r="K37" s="402">
        <v>3703051</v>
      </c>
      <c r="L37" s="401">
        <v>69806.78032513801</v>
      </c>
      <c r="M37" s="402">
        <v>9051218</v>
      </c>
      <c r="N37" s="403">
        <v>125683.50196175883</v>
      </c>
    </row>
  </sheetData>
  <mergeCells count="13">
    <mergeCell ref="I5:J5"/>
    <mergeCell ref="K5:L5"/>
    <mergeCell ref="M5:N5"/>
    <mergeCell ref="A1:N1"/>
    <mergeCell ref="A2:N2"/>
    <mergeCell ref="J3:N3"/>
    <mergeCell ref="A4:A6"/>
    <mergeCell ref="B4:B6"/>
    <mergeCell ref="C4:H4"/>
    <mergeCell ref="I4:N4"/>
    <mergeCell ref="C5:D5"/>
    <mergeCell ref="E5:F5"/>
    <mergeCell ref="G5:H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T10" sqref="T10"/>
    </sheetView>
  </sheetViews>
  <sheetFormatPr defaultRowHeight="15"/>
  <cols>
    <col min="1" max="1" width="7.85546875" style="429" customWidth="1"/>
    <col min="2" max="2" width="27.5703125" style="406" customWidth="1"/>
    <col min="3" max="3" width="5.5703125" style="406" bestFit="1" customWidth="1"/>
    <col min="4" max="4" width="6.42578125" style="406" customWidth="1"/>
    <col min="5" max="5" width="6.42578125" style="406" bestFit="1" customWidth="1"/>
    <col min="6" max="6" width="7.140625" style="406" customWidth="1"/>
    <col min="7" max="7" width="6.7109375" style="406" bestFit="1" customWidth="1"/>
    <col min="8" max="11" width="6.42578125" style="406" bestFit="1" customWidth="1"/>
    <col min="12" max="12" width="6.7109375" style="406" bestFit="1" customWidth="1"/>
    <col min="13" max="13" width="5.28515625" style="406" bestFit="1" customWidth="1"/>
    <col min="14" max="14" width="7.7109375" style="406" customWidth="1"/>
    <col min="15" max="15" width="5.5703125" style="406" customWidth="1"/>
    <col min="16" max="16" width="6.42578125" style="406" bestFit="1" customWidth="1"/>
    <col min="17" max="17" width="6.7109375" style="406" bestFit="1" customWidth="1"/>
    <col min="18" max="42" width="11.42578125" style="406" customWidth="1"/>
    <col min="43" max="16384" width="9.140625" style="406"/>
  </cols>
  <sheetData>
    <row r="1" spans="1:17" ht="18">
      <c r="A1" s="405" t="s">
        <v>300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5.75">
      <c r="A2" s="407" t="s">
        <v>301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s="413" customFormat="1">
      <c r="A3" s="408" t="s">
        <v>50</v>
      </c>
      <c r="B3" s="408" t="s">
        <v>128</v>
      </c>
      <c r="C3" s="409" t="s">
        <v>302</v>
      </c>
      <c r="D3" s="409"/>
      <c r="E3" s="409"/>
      <c r="F3" s="409"/>
      <c r="G3" s="409"/>
      <c r="H3" s="409" t="s">
        <v>303</v>
      </c>
      <c r="I3" s="409"/>
      <c r="J3" s="409"/>
      <c r="K3" s="409"/>
      <c r="L3" s="409"/>
      <c r="M3" s="410" t="s">
        <v>304</v>
      </c>
      <c r="N3" s="411"/>
      <c r="O3" s="411"/>
      <c r="P3" s="411"/>
      <c r="Q3" s="412"/>
    </row>
    <row r="4" spans="1:17" s="419" customFormat="1">
      <c r="A4" s="414"/>
      <c r="B4" s="414"/>
      <c r="C4" s="415" t="s">
        <v>305</v>
      </c>
      <c r="D4" s="415"/>
      <c r="E4" s="415"/>
      <c r="F4" s="415"/>
      <c r="G4" s="415"/>
      <c r="H4" s="415" t="s">
        <v>305</v>
      </c>
      <c r="I4" s="415"/>
      <c r="J4" s="415"/>
      <c r="K4" s="415"/>
      <c r="L4" s="415"/>
      <c r="M4" s="416"/>
      <c r="N4" s="417"/>
      <c r="O4" s="417"/>
      <c r="P4" s="417"/>
      <c r="Q4" s="418"/>
    </row>
    <row r="5" spans="1:17" s="422" customFormat="1">
      <c r="A5" s="420"/>
      <c r="B5" s="420"/>
      <c r="C5" s="421" t="s">
        <v>57</v>
      </c>
      <c r="D5" s="421" t="s">
        <v>58</v>
      </c>
      <c r="E5" s="421" t="s">
        <v>59</v>
      </c>
      <c r="F5" s="421" t="s">
        <v>60</v>
      </c>
      <c r="G5" s="421" t="s">
        <v>61</v>
      </c>
      <c r="H5" s="421" t="s">
        <v>57</v>
      </c>
      <c r="I5" s="421" t="s">
        <v>58</v>
      </c>
      <c r="J5" s="421" t="s">
        <v>59</v>
      </c>
      <c r="K5" s="421" t="s">
        <v>60</v>
      </c>
      <c r="L5" s="421" t="s">
        <v>61</v>
      </c>
      <c r="M5" s="421" t="s">
        <v>57</v>
      </c>
      <c r="N5" s="421" t="s">
        <v>58</v>
      </c>
      <c r="O5" s="421" t="s">
        <v>59</v>
      </c>
      <c r="P5" s="421" t="s">
        <v>60</v>
      </c>
      <c r="Q5" s="421" t="s">
        <v>61</v>
      </c>
    </row>
    <row r="6" spans="1:17" s="413" customFormat="1">
      <c r="A6" s="421" t="s">
        <v>228</v>
      </c>
      <c r="B6" s="423" t="s">
        <v>63</v>
      </c>
      <c r="C6" s="424" t="s">
        <v>306</v>
      </c>
      <c r="D6" s="424"/>
      <c r="E6" s="424"/>
      <c r="F6" s="424"/>
      <c r="G6" s="424"/>
      <c r="H6" s="424" t="s">
        <v>306</v>
      </c>
      <c r="I6" s="424"/>
      <c r="J6" s="424"/>
      <c r="K6" s="424"/>
      <c r="L6" s="424"/>
      <c r="M6" s="424"/>
      <c r="N6" s="424"/>
      <c r="O6" s="424"/>
      <c r="P6" s="424"/>
      <c r="Q6" s="424"/>
    </row>
    <row r="7" spans="1:17" s="413" customFormat="1" ht="14.25">
      <c r="A7" s="425">
        <v>1</v>
      </c>
      <c r="B7" s="424" t="s">
        <v>136</v>
      </c>
      <c r="C7" s="424">
        <v>440</v>
      </c>
      <c r="D7" s="424">
        <v>207</v>
      </c>
      <c r="E7" s="424">
        <v>176</v>
      </c>
      <c r="F7" s="424">
        <v>163</v>
      </c>
      <c r="G7" s="426">
        <f t="shared" ref="G7:G11" si="0">SUM(C7:F7)</f>
        <v>986</v>
      </c>
      <c r="H7" s="424">
        <v>440</v>
      </c>
      <c r="I7" s="424">
        <v>207</v>
      </c>
      <c r="J7" s="424">
        <v>176</v>
      </c>
      <c r="K7" s="424">
        <v>163</v>
      </c>
      <c r="L7" s="426">
        <f t="shared" ref="L7:L11" si="1">SUM(H7:K7)</f>
        <v>986</v>
      </c>
      <c r="M7" s="424">
        <f t="shared" ref="M7:Q12" si="2">C7-H7</f>
        <v>0</v>
      </c>
      <c r="N7" s="424">
        <f t="shared" si="2"/>
        <v>0</v>
      </c>
      <c r="O7" s="424">
        <f t="shared" si="2"/>
        <v>0</v>
      </c>
      <c r="P7" s="424">
        <f t="shared" si="2"/>
        <v>0</v>
      </c>
      <c r="Q7" s="424">
        <f t="shared" si="2"/>
        <v>0</v>
      </c>
    </row>
    <row r="8" spans="1:17">
      <c r="A8" s="425">
        <v>2</v>
      </c>
      <c r="B8" s="424" t="s">
        <v>11</v>
      </c>
      <c r="C8" s="424">
        <v>193</v>
      </c>
      <c r="D8" s="424">
        <v>144</v>
      </c>
      <c r="E8" s="424">
        <v>97</v>
      </c>
      <c r="F8" s="424">
        <v>85</v>
      </c>
      <c r="G8" s="426">
        <f t="shared" si="0"/>
        <v>519</v>
      </c>
      <c r="H8" s="424">
        <v>193</v>
      </c>
      <c r="I8" s="424">
        <v>144</v>
      </c>
      <c r="J8" s="424">
        <v>97</v>
      </c>
      <c r="K8" s="424">
        <v>85</v>
      </c>
      <c r="L8" s="426">
        <f t="shared" si="1"/>
        <v>519</v>
      </c>
      <c r="M8" s="424">
        <f t="shared" si="2"/>
        <v>0</v>
      </c>
      <c r="N8" s="424">
        <f t="shared" si="2"/>
        <v>0</v>
      </c>
      <c r="O8" s="424">
        <f t="shared" si="2"/>
        <v>0</v>
      </c>
      <c r="P8" s="424">
        <f t="shared" si="2"/>
        <v>0</v>
      </c>
      <c r="Q8" s="424">
        <f t="shared" si="2"/>
        <v>0</v>
      </c>
    </row>
    <row r="9" spans="1:17" s="413" customFormat="1" ht="14.25">
      <c r="A9" s="425">
        <v>3</v>
      </c>
      <c r="B9" s="424" t="s">
        <v>13</v>
      </c>
      <c r="C9" s="424">
        <v>338</v>
      </c>
      <c r="D9" s="424">
        <v>226</v>
      </c>
      <c r="E9" s="424">
        <v>156</v>
      </c>
      <c r="F9" s="424">
        <v>109</v>
      </c>
      <c r="G9" s="426">
        <f>SUM(C9:F9)</f>
        <v>829</v>
      </c>
      <c r="H9" s="424">
        <v>338</v>
      </c>
      <c r="I9" s="424">
        <v>226</v>
      </c>
      <c r="J9" s="424">
        <v>156</v>
      </c>
      <c r="K9" s="424">
        <v>109</v>
      </c>
      <c r="L9" s="426">
        <f>SUM(H9:K9)</f>
        <v>829</v>
      </c>
      <c r="M9" s="424">
        <f t="shared" si="2"/>
        <v>0</v>
      </c>
      <c r="N9" s="424">
        <f t="shared" si="2"/>
        <v>0</v>
      </c>
      <c r="O9" s="424">
        <f t="shared" si="2"/>
        <v>0</v>
      </c>
      <c r="P9" s="424">
        <f t="shared" si="2"/>
        <v>0</v>
      </c>
      <c r="Q9" s="424">
        <f t="shared" si="2"/>
        <v>0</v>
      </c>
    </row>
    <row r="10" spans="1:17" s="413" customFormat="1" ht="14.25">
      <c r="A10" s="425">
        <v>4</v>
      </c>
      <c r="B10" s="424" t="s">
        <v>8</v>
      </c>
      <c r="C10" s="424">
        <v>488</v>
      </c>
      <c r="D10" s="424">
        <v>384</v>
      </c>
      <c r="E10" s="424">
        <v>333</v>
      </c>
      <c r="F10" s="424">
        <v>360</v>
      </c>
      <c r="G10" s="426">
        <f>SUM(C10:F10)</f>
        <v>1565</v>
      </c>
      <c r="H10" s="424">
        <v>488</v>
      </c>
      <c r="I10" s="424">
        <v>384</v>
      </c>
      <c r="J10" s="424">
        <v>333</v>
      </c>
      <c r="K10" s="424">
        <v>360</v>
      </c>
      <c r="L10" s="426">
        <f>SUM(H10:K10)</f>
        <v>1565</v>
      </c>
      <c r="M10" s="424">
        <f t="shared" si="2"/>
        <v>0</v>
      </c>
      <c r="N10" s="424">
        <f t="shared" si="2"/>
        <v>0</v>
      </c>
      <c r="O10" s="424">
        <f t="shared" si="2"/>
        <v>0</v>
      </c>
      <c r="P10" s="424">
        <f t="shared" si="2"/>
        <v>0</v>
      </c>
      <c r="Q10" s="424">
        <f t="shared" si="2"/>
        <v>0</v>
      </c>
    </row>
    <row r="11" spans="1:17" s="413" customFormat="1" ht="14.25">
      <c r="A11" s="425">
        <v>5</v>
      </c>
      <c r="B11" s="424" t="s">
        <v>9</v>
      </c>
      <c r="C11" s="424">
        <v>264</v>
      </c>
      <c r="D11" s="424">
        <v>134</v>
      </c>
      <c r="E11" s="424">
        <v>102</v>
      </c>
      <c r="F11" s="424">
        <v>103</v>
      </c>
      <c r="G11" s="426">
        <f t="shared" si="0"/>
        <v>603</v>
      </c>
      <c r="H11" s="424">
        <v>265</v>
      </c>
      <c r="I11" s="424">
        <v>135</v>
      </c>
      <c r="J11" s="424">
        <v>101</v>
      </c>
      <c r="K11" s="424">
        <v>102</v>
      </c>
      <c r="L11" s="426">
        <f t="shared" si="1"/>
        <v>603</v>
      </c>
      <c r="M11" s="424">
        <f t="shared" si="2"/>
        <v>-1</v>
      </c>
      <c r="N11" s="424">
        <f t="shared" si="2"/>
        <v>-1</v>
      </c>
      <c r="O11" s="424">
        <f t="shared" si="2"/>
        <v>1</v>
      </c>
      <c r="P11" s="424">
        <f t="shared" si="2"/>
        <v>1</v>
      </c>
      <c r="Q11" s="424">
        <f t="shared" si="2"/>
        <v>0</v>
      </c>
    </row>
    <row r="12" spans="1:17" s="419" customFormat="1">
      <c r="A12" s="421"/>
      <c r="B12" s="423" t="s">
        <v>64</v>
      </c>
      <c r="C12" s="427">
        <f t="shared" ref="C12:L12" si="3">SUM(C7:C11)</f>
        <v>1723</v>
      </c>
      <c r="D12" s="427">
        <f t="shared" si="3"/>
        <v>1095</v>
      </c>
      <c r="E12" s="427">
        <f t="shared" si="3"/>
        <v>864</v>
      </c>
      <c r="F12" s="427">
        <f t="shared" si="3"/>
        <v>820</v>
      </c>
      <c r="G12" s="427">
        <f t="shared" si="3"/>
        <v>4502</v>
      </c>
      <c r="H12" s="427">
        <f t="shared" si="3"/>
        <v>1724</v>
      </c>
      <c r="I12" s="427">
        <f t="shared" si="3"/>
        <v>1096</v>
      </c>
      <c r="J12" s="427">
        <f t="shared" si="3"/>
        <v>863</v>
      </c>
      <c r="K12" s="427">
        <f t="shared" si="3"/>
        <v>819</v>
      </c>
      <c r="L12" s="427">
        <f t="shared" si="3"/>
        <v>4502</v>
      </c>
      <c r="M12" s="423">
        <f t="shared" si="2"/>
        <v>-1</v>
      </c>
      <c r="N12" s="423">
        <f t="shared" si="2"/>
        <v>-1</v>
      </c>
      <c r="O12" s="423">
        <f t="shared" si="2"/>
        <v>1</v>
      </c>
      <c r="P12" s="423">
        <f t="shared" si="2"/>
        <v>1</v>
      </c>
      <c r="Q12" s="423">
        <f t="shared" si="2"/>
        <v>0</v>
      </c>
    </row>
    <row r="13" spans="1:17" s="413" customFormat="1">
      <c r="A13" s="421" t="s">
        <v>230</v>
      </c>
      <c r="B13" s="423" t="s">
        <v>231</v>
      </c>
      <c r="C13" s="424"/>
      <c r="D13" s="424"/>
      <c r="E13" s="424"/>
      <c r="F13" s="424"/>
      <c r="G13" s="426"/>
      <c r="H13" s="424"/>
      <c r="I13" s="424"/>
      <c r="J13" s="424"/>
      <c r="K13" s="424"/>
      <c r="L13" s="426"/>
      <c r="M13" s="424"/>
      <c r="N13" s="424"/>
      <c r="O13" s="424"/>
      <c r="P13" s="424"/>
      <c r="Q13" s="424"/>
    </row>
    <row r="14" spans="1:17" s="413" customFormat="1" ht="14.25">
      <c r="A14" s="425">
        <v>6</v>
      </c>
      <c r="B14" s="424" t="s">
        <v>18</v>
      </c>
      <c r="C14" s="424">
        <v>2</v>
      </c>
      <c r="D14" s="428">
        <v>5</v>
      </c>
      <c r="E14" s="424">
        <v>23</v>
      </c>
      <c r="F14" s="424">
        <v>27</v>
      </c>
      <c r="G14" s="426">
        <f t="shared" ref="G14:G28" si="4">SUM(C14:F14)</f>
        <v>57</v>
      </c>
      <c r="H14" s="424">
        <v>2</v>
      </c>
      <c r="I14" s="428">
        <v>5</v>
      </c>
      <c r="J14" s="424">
        <v>23</v>
      </c>
      <c r="K14" s="424">
        <v>27</v>
      </c>
      <c r="L14" s="426">
        <f t="shared" ref="L14:L28" si="5">SUM(H14:K14)</f>
        <v>57</v>
      </c>
      <c r="M14" s="424">
        <f t="shared" ref="M14:Q30" si="6">C14-H14</f>
        <v>0</v>
      </c>
      <c r="N14" s="424">
        <f t="shared" si="6"/>
        <v>0</v>
      </c>
      <c r="O14" s="424">
        <f t="shared" si="6"/>
        <v>0</v>
      </c>
      <c r="P14" s="424">
        <f t="shared" si="6"/>
        <v>0</v>
      </c>
      <c r="Q14" s="424">
        <f t="shared" si="6"/>
        <v>0</v>
      </c>
    </row>
    <row r="15" spans="1:17" s="413" customFormat="1" ht="14.25">
      <c r="A15" s="425">
        <v>7</v>
      </c>
      <c r="B15" s="424" t="s">
        <v>138</v>
      </c>
      <c r="C15" s="428">
        <v>12</v>
      </c>
      <c r="D15" s="424">
        <v>13</v>
      </c>
      <c r="E15" s="424">
        <v>31</v>
      </c>
      <c r="F15" s="424">
        <v>66</v>
      </c>
      <c r="G15" s="426">
        <f t="shared" si="4"/>
        <v>122</v>
      </c>
      <c r="H15" s="428">
        <v>12</v>
      </c>
      <c r="I15" s="424">
        <v>13</v>
      </c>
      <c r="J15" s="424">
        <v>31</v>
      </c>
      <c r="K15" s="424">
        <v>66</v>
      </c>
      <c r="L15" s="426">
        <f t="shared" si="5"/>
        <v>122</v>
      </c>
      <c r="M15" s="424">
        <f t="shared" si="6"/>
        <v>0</v>
      </c>
      <c r="N15" s="424">
        <f t="shared" si="6"/>
        <v>0</v>
      </c>
      <c r="O15" s="424">
        <f t="shared" si="6"/>
        <v>0</v>
      </c>
      <c r="P15" s="424">
        <f t="shared" si="6"/>
        <v>0</v>
      </c>
      <c r="Q15" s="424">
        <f t="shared" si="6"/>
        <v>0</v>
      </c>
    </row>
    <row r="16" spans="1:17" s="413" customFormat="1" ht="14.25">
      <c r="A16" s="425">
        <v>8</v>
      </c>
      <c r="B16" s="424" t="s">
        <v>22</v>
      </c>
      <c r="C16" s="424">
        <v>12</v>
      </c>
      <c r="D16" s="424">
        <v>33</v>
      </c>
      <c r="E16" s="424">
        <v>36</v>
      </c>
      <c r="F16" s="424">
        <v>40</v>
      </c>
      <c r="G16" s="426">
        <f t="shared" si="4"/>
        <v>121</v>
      </c>
      <c r="H16" s="424">
        <v>12</v>
      </c>
      <c r="I16" s="424">
        <v>32</v>
      </c>
      <c r="J16" s="424">
        <v>36</v>
      </c>
      <c r="K16" s="424">
        <v>39</v>
      </c>
      <c r="L16" s="426">
        <f t="shared" si="5"/>
        <v>119</v>
      </c>
      <c r="M16" s="424">
        <f t="shared" si="6"/>
        <v>0</v>
      </c>
      <c r="N16" s="424">
        <f t="shared" si="6"/>
        <v>1</v>
      </c>
      <c r="O16" s="424">
        <f t="shared" si="6"/>
        <v>0</v>
      </c>
      <c r="P16" s="424">
        <f t="shared" si="6"/>
        <v>1</v>
      </c>
      <c r="Q16" s="424">
        <f t="shared" si="6"/>
        <v>2</v>
      </c>
    </row>
    <row r="17" spans="1:17" s="413" customFormat="1" ht="14.25">
      <c r="A17" s="425">
        <v>9</v>
      </c>
      <c r="B17" s="424" t="s">
        <v>15</v>
      </c>
      <c r="C17" s="424">
        <v>31</v>
      </c>
      <c r="D17" s="424">
        <v>30</v>
      </c>
      <c r="E17" s="424">
        <v>31</v>
      </c>
      <c r="F17" s="424">
        <v>41</v>
      </c>
      <c r="G17" s="426">
        <f t="shared" si="4"/>
        <v>133</v>
      </c>
      <c r="H17" s="424">
        <v>31</v>
      </c>
      <c r="I17" s="424">
        <v>30</v>
      </c>
      <c r="J17" s="424">
        <v>31</v>
      </c>
      <c r="K17" s="424">
        <v>41</v>
      </c>
      <c r="L17" s="426">
        <f t="shared" si="5"/>
        <v>133</v>
      </c>
      <c r="M17" s="424">
        <f t="shared" si="6"/>
        <v>0</v>
      </c>
      <c r="N17" s="424">
        <f t="shared" si="6"/>
        <v>0</v>
      </c>
      <c r="O17" s="424">
        <f t="shared" si="6"/>
        <v>0</v>
      </c>
      <c r="P17" s="424">
        <f t="shared" si="6"/>
        <v>0</v>
      </c>
      <c r="Q17" s="424">
        <f t="shared" si="6"/>
        <v>0</v>
      </c>
    </row>
    <row r="18" spans="1:17" s="413" customFormat="1" ht="14.25">
      <c r="A18" s="425">
        <v>10</v>
      </c>
      <c r="B18" s="424" t="s">
        <v>139</v>
      </c>
      <c r="C18" s="424">
        <v>11</v>
      </c>
      <c r="D18" s="424">
        <v>10</v>
      </c>
      <c r="E18" s="424">
        <v>21</v>
      </c>
      <c r="F18" s="424">
        <v>17</v>
      </c>
      <c r="G18" s="426">
        <f t="shared" si="4"/>
        <v>59</v>
      </c>
      <c r="H18" s="424">
        <v>11</v>
      </c>
      <c r="I18" s="424">
        <v>10</v>
      </c>
      <c r="J18" s="424">
        <v>24</v>
      </c>
      <c r="K18" s="424">
        <v>17</v>
      </c>
      <c r="L18" s="426">
        <f t="shared" si="5"/>
        <v>62</v>
      </c>
      <c r="M18" s="424">
        <f t="shared" si="6"/>
        <v>0</v>
      </c>
      <c r="N18" s="424">
        <f t="shared" si="6"/>
        <v>0</v>
      </c>
      <c r="O18" s="424">
        <f t="shared" si="6"/>
        <v>-3</v>
      </c>
      <c r="P18" s="424">
        <f t="shared" si="6"/>
        <v>0</v>
      </c>
      <c r="Q18" s="424">
        <f t="shared" si="6"/>
        <v>-3</v>
      </c>
    </row>
    <row r="19" spans="1:17" s="413" customFormat="1" ht="14.25">
      <c r="A19" s="425">
        <v>11</v>
      </c>
      <c r="B19" s="424" t="s">
        <v>14</v>
      </c>
      <c r="C19" s="424">
        <v>10</v>
      </c>
      <c r="D19" s="424">
        <v>32</v>
      </c>
      <c r="E19" s="424">
        <v>34</v>
      </c>
      <c r="F19" s="424">
        <v>40</v>
      </c>
      <c r="G19" s="426">
        <f t="shared" si="4"/>
        <v>116</v>
      </c>
      <c r="H19" s="424">
        <v>10</v>
      </c>
      <c r="I19" s="424">
        <v>32</v>
      </c>
      <c r="J19" s="424">
        <v>36</v>
      </c>
      <c r="K19" s="424">
        <v>40</v>
      </c>
      <c r="L19" s="426">
        <f t="shared" si="5"/>
        <v>118</v>
      </c>
      <c r="M19" s="424">
        <f t="shared" si="6"/>
        <v>0</v>
      </c>
      <c r="N19" s="424">
        <f t="shared" si="6"/>
        <v>0</v>
      </c>
      <c r="O19" s="424">
        <f t="shared" si="6"/>
        <v>-2</v>
      </c>
      <c r="P19" s="424">
        <f t="shared" si="6"/>
        <v>0</v>
      </c>
      <c r="Q19" s="424">
        <f t="shared" si="6"/>
        <v>-2</v>
      </c>
    </row>
    <row r="20" spans="1:17" s="413" customFormat="1" ht="14.25">
      <c r="A20" s="425">
        <v>12</v>
      </c>
      <c r="B20" s="424" t="s">
        <v>140</v>
      </c>
      <c r="C20" s="424">
        <v>19</v>
      </c>
      <c r="D20" s="428">
        <v>6</v>
      </c>
      <c r="E20" s="424">
        <v>20</v>
      </c>
      <c r="F20" s="424">
        <v>17</v>
      </c>
      <c r="G20" s="426">
        <f t="shared" si="4"/>
        <v>62</v>
      </c>
      <c r="H20" s="424">
        <v>19</v>
      </c>
      <c r="I20" s="428">
        <v>6</v>
      </c>
      <c r="J20" s="424">
        <v>20</v>
      </c>
      <c r="K20" s="424">
        <v>17</v>
      </c>
      <c r="L20" s="426">
        <f t="shared" si="5"/>
        <v>62</v>
      </c>
      <c r="M20" s="424">
        <f t="shared" si="6"/>
        <v>0</v>
      </c>
      <c r="N20" s="424">
        <f t="shared" si="6"/>
        <v>0</v>
      </c>
      <c r="O20" s="424">
        <f t="shared" si="6"/>
        <v>0</v>
      </c>
      <c r="P20" s="424">
        <f t="shared" si="6"/>
        <v>0</v>
      </c>
      <c r="Q20" s="424">
        <f t="shared" si="6"/>
        <v>0</v>
      </c>
    </row>
    <row r="21" spans="1:17" s="413" customFormat="1" ht="14.25">
      <c r="A21" s="425">
        <v>13</v>
      </c>
      <c r="B21" s="424" t="s">
        <v>141</v>
      </c>
      <c r="C21" s="424">
        <v>12</v>
      </c>
      <c r="D21" s="424">
        <v>18</v>
      </c>
      <c r="E21" s="424">
        <v>32</v>
      </c>
      <c r="F21" s="424">
        <v>48</v>
      </c>
      <c r="G21" s="426">
        <f t="shared" si="4"/>
        <v>110</v>
      </c>
      <c r="H21" s="424">
        <v>12</v>
      </c>
      <c r="I21" s="424">
        <v>18</v>
      </c>
      <c r="J21" s="424">
        <v>32</v>
      </c>
      <c r="K21" s="424">
        <v>48</v>
      </c>
      <c r="L21" s="426">
        <f t="shared" si="5"/>
        <v>110</v>
      </c>
      <c r="M21" s="424">
        <f t="shared" si="6"/>
        <v>0</v>
      </c>
      <c r="N21" s="424">
        <f t="shared" si="6"/>
        <v>0</v>
      </c>
      <c r="O21" s="424">
        <f t="shared" si="6"/>
        <v>0</v>
      </c>
      <c r="P21" s="424">
        <f t="shared" si="6"/>
        <v>0</v>
      </c>
      <c r="Q21" s="424">
        <f t="shared" si="6"/>
        <v>0</v>
      </c>
    </row>
    <row r="22" spans="1:17" s="413" customFormat="1" ht="14.25">
      <c r="A22" s="425">
        <v>14</v>
      </c>
      <c r="B22" s="424" t="s">
        <v>10</v>
      </c>
      <c r="C22" s="424">
        <v>72</v>
      </c>
      <c r="D22" s="424">
        <v>67</v>
      </c>
      <c r="E22" s="424">
        <v>54</v>
      </c>
      <c r="F22" s="424">
        <v>46</v>
      </c>
      <c r="G22" s="426">
        <f t="shared" si="4"/>
        <v>239</v>
      </c>
      <c r="H22" s="424">
        <v>79</v>
      </c>
      <c r="I22" s="424">
        <v>64</v>
      </c>
      <c r="J22" s="424">
        <v>51</v>
      </c>
      <c r="K22" s="424">
        <v>45</v>
      </c>
      <c r="L22" s="426">
        <f t="shared" si="5"/>
        <v>239</v>
      </c>
      <c r="M22" s="424">
        <f t="shared" si="6"/>
        <v>-7</v>
      </c>
      <c r="N22" s="424">
        <f t="shared" si="6"/>
        <v>3</v>
      </c>
      <c r="O22" s="424">
        <f t="shared" si="6"/>
        <v>3</v>
      </c>
      <c r="P22" s="424">
        <f t="shared" si="6"/>
        <v>1</v>
      </c>
      <c r="Q22" s="424">
        <f t="shared" si="6"/>
        <v>0</v>
      </c>
    </row>
    <row r="23" spans="1:17" s="413" customFormat="1" ht="14.25">
      <c r="A23" s="425">
        <v>15</v>
      </c>
      <c r="B23" s="424" t="s">
        <v>142</v>
      </c>
      <c r="C23" s="428">
        <v>1</v>
      </c>
      <c r="D23" s="424">
        <v>8</v>
      </c>
      <c r="E23" s="424">
        <v>21</v>
      </c>
      <c r="F23" s="424">
        <v>20</v>
      </c>
      <c r="G23" s="426">
        <f t="shared" si="4"/>
        <v>50</v>
      </c>
      <c r="H23" s="428">
        <v>1</v>
      </c>
      <c r="I23" s="424">
        <v>8</v>
      </c>
      <c r="J23" s="424">
        <v>21</v>
      </c>
      <c r="K23" s="424">
        <v>20</v>
      </c>
      <c r="L23" s="426">
        <f t="shared" si="5"/>
        <v>50</v>
      </c>
      <c r="M23" s="424">
        <f t="shared" si="6"/>
        <v>0</v>
      </c>
      <c r="N23" s="424">
        <f t="shared" si="6"/>
        <v>0</v>
      </c>
      <c r="O23" s="424">
        <f t="shared" si="6"/>
        <v>0</v>
      </c>
      <c r="P23" s="424">
        <f t="shared" si="6"/>
        <v>0</v>
      </c>
      <c r="Q23" s="424">
        <f t="shared" si="6"/>
        <v>0</v>
      </c>
    </row>
    <row r="24" spans="1:17" s="413" customFormat="1" ht="14.25">
      <c r="A24" s="425">
        <v>16</v>
      </c>
      <c r="B24" s="424" t="s">
        <v>21</v>
      </c>
      <c r="C24" s="424">
        <v>9</v>
      </c>
      <c r="D24" s="424">
        <v>14</v>
      </c>
      <c r="E24" s="424">
        <v>25</v>
      </c>
      <c r="F24" s="424">
        <v>34</v>
      </c>
      <c r="G24" s="426">
        <f t="shared" si="4"/>
        <v>82</v>
      </c>
      <c r="H24" s="424">
        <v>9</v>
      </c>
      <c r="I24" s="424">
        <v>14</v>
      </c>
      <c r="J24" s="424">
        <v>25</v>
      </c>
      <c r="K24" s="424">
        <v>34</v>
      </c>
      <c r="L24" s="426">
        <f t="shared" si="5"/>
        <v>82</v>
      </c>
      <c r="M24" s="424">
        <f t="shared" si="6"/>
        <v>0</v>
      </c>
      <c r="N24" s="424">
        <f t="shared" si="6"/>
        <v>0</v>
      </c>
      <c r="O24" s="424">
        <f t="shared" si="6"/>
        <v>0</v>
      </c>
      <c r="P24" s="424">
        <f t="shared" si="6"/>
        <v>0</v>
      </c>
      <c r="Q24" s="424">
        <f t="shared" si="6"/>
        <v>0</v>
      </c>
    </row>
    <row r="25" spans="1:17" s="413" customFormat="1" ht="14.25">
      <c r="A25" s="425">
        <v>17</v>
      </c>
      <c r="B25" s="424" t="s">
        <v>143</v>
      </c>
      <c r="C25" s="428">
        <v>0</v>
      </c>
      <c r="D25" s="424">
        <v>2</v>
      </c>
      <c r="E25" s="424">
        <v>4</v>
      </c>
      <c r="F25" s="424">
        <v>7</v>
      </c>
      <c r="G25" s="426">
        <f t="shared" si="4"/>
        <v>13</v>
      </c>
      <c r="H25" s="428">
        <v>0</v>
      </c>
      <c r="I25" s="424">
        <v>1</v>
      </c>
      <c r="J25" s="424">
        <v>5</v>
      </c>
      <c r="K25" s="424">
        <v>8</v>
      </c>
      <c r="L25" s="426">
        <f t="shared" si="5"/>
        <v>14</v>
      </c>
      <c r="M25" s="424">
        <f t="shared" si="6"/>
        <v>0</v>
      </c>
      <c r="N25" s="424">
        <f t="shared" si="6"/>
        <v>1</v>
      </c>
      <c r="O25" s="424">
        <f t="shared" si="6"/>
        <v>-1</v>
      </c>
      <c r="P25" s="424">
        <f t="shared" si="6"/>
        <v>-1</v>
      </c>
      <c r="Q25" s="424">
        <f t="shared" si="6"/>
        <v>-1</v>
      </c>
    </row>
    <row r="26" spans="1:17" s="413" customFormat="1" ht="14.25">
      <c r="A26" s="425">
        <v>18</v>
      </c>
      <c r="B26" s="424" t="s">
        <v>144</v>
      </c>
      <c r="C26" s="424">
        <v>12</v>
      </c>
      <c r="D26" s="428">
        <v>5</v>
      </c>
      <c r="E26" s="424">
        <v>20</v>
      </c>
      <c r="F26" s="424">
        <v>27</v>
      </c>
      <c r="G26" s="426">
        <f t="shared" si="4"/>
        <v>64</v>
      </c>
      <c r="H26" s="424">
        <v>11</v>
      </c>
      <c r="I26" s="428">
        <v>4</v>
      </c>
      <c r="J26" s="424">
        <v>19</v>
      </c>
      <c r="K26" s="424">
        <v>30</v>
      </c>
      <c r="L26" s="426">
        <f t="shared" si="5"/>
        <v>64</v>
      </c>
      <c r="M26" s="424">
        <f t="shared" si="6"/>
        <v>1</v>
      </c>
      <c r="N26" s="424">
        <f t="shared" si="6"/>
        <v>1</v>
      </c>
      <c r="O26" s="424">
        <f t="shared" si="6"/>
        <v>1</v>
      </c>
      <c r="P26" s="424">
        <f t="shared" si="6"/>
        <v>-3</v>
      </c>
      <c r="Q26" s="424">
        <f t="shared" si="6"/>
        <v>0</v>
      </c>
    </row>
    <row r="27" spans="1:17" s="413" customFormat="1" ht="14.25">
      <c r="A27" s="425">
        <v>19</v>
      </c>
      <c r="B27" s="424" t="s">
        <v>145</v>
      </c>
      <c r="C27" s="424">
        <v>20</v>
      </c>
      <c r="D27" s="424">
        <v>59</v>
      </c>
      <c r="E27" s="424">
        <v>53</v>
      </c>
      <c r="F27" s="424">
        <v>42</v>
      </c>
      <c r="G27" s="426">
        <f t="shared" si="4"/>
        <v>174</v>
      </c>
      <c r="H27" s="424">
        <v>25</v>
      </c>
      <c r="I27" s="424">
        <v>52</v>
      </c>
      <c r="J27" s="424">
        <v>43</v>
      </c>
      <c r="K27" s="424">
        <v>54</v>
      </c>
      <c r="L27" s="426">
        <f t="shared" si="5"/>
        <v>174</v>
      </c>
      <c r="M27" s="424">
        <f t="shared" si="6"/>
        <v>-5</v>
      </c>
      <c r="N27" s="424">
        <f t="shared" si="6"/>
        <v>7</v>
      </c>
      <c r="O27" s="424">
        <f t="shared" si="6"/>
        <v>10</v>
      </c>
      <c r="P27" s="424">
        <f t="shared" si="6"/>
        <v>-12</v>
      </c>
      <c r="Q27" s="424">
        <f t="shared" si="6"/>
        <v>0</v>
      </c>
    </row>
    <row r="28" spans="1:17" s="413" customFormat="1" ht="14.25">
      <c r="A28" s="425">
        <v>20</v>
      </c>
      <c r="B28" s="424" t="s">
        <v>146</v>
      </c>
      <c r="C28" s="428">
        <v>0</v>
      </c>
      <c r="D28" s="428">
        <v>2</v>
      </c>
      <c r="E28" s="424">
        <v>16</v>
      </c>
      <c r="F28" s="424">
        <v>13</v>
      </c>
      <c r="G28" s="426">
        <f t="shared" si="4"/>
        <v>31</v>
      </c>
      <c r="H28" s="428">
        <v>0</v>
      </c>
      <c r="I28" s="428">
        <v>2</v>
      </c>
      <c r="J28" s="424">
        <v>16</v>
      </c>
      <c r="K28" s="424">
        <v>13</v>
      </c>
      <c r="L28" s="426">
        <f t="shared" si="5"/>
        <v>31</v>
      </c>
      <c r="M28" s="424">
        <f t="shared" si="6"/>
        <v>0</v>
      </c>
      <c r="N28" s="424">
        <f t="shared" si="6"/>
        <v>0</v>
      </c>
      <c r="O28" s="424">
        <f t="shared" si="6"/>
        <v>0</v>
      </c>
      <c r="P28" s="424">
        <f t="shared" si="6"/>
        <v>0</v>
      </c>
      <c r="Q28" s="424">
        <f t="shared" si="6"/>
        <v>0</v>
      </c>
    </row>
    <row r="29" spans="1:17" s="413" customFormat="1" ht="14.25">
      <c r="A29" s="425">
        <v>21</v>
      </c>
      <c r="B29" s="424" t="s">
        <v>147</v>
      </c>
      <c r="C29" s="428">
        <v>7</v>
      </c>
      <c r="D29" s="428">
        <v>31</v>
      </c>
      <c r="E29" s="428">
        <v>27</v>
      </c>
      <c r="F29" s="424">
        <v>21</v>
      </c>
      <c r="G29" s="426">
        <f>SUM(C29:F29)</f>
        <v>86</v>
      </c>
      <c r="H29" s="428">
        <v>7</v>
      </c>
      <c r="I29" s="428">
        <v>32</v>
      </c>
      <c r="J29" s="428">
        <v>27</v>
      </c>
      <c r="K29" s="424">
        <v>22</v>
      </c>
      <c r="L29" s="426">
        <f>SUM(H29:K29)</f>
        <v>88</v>
      </c>
      <c r="M29" s="424">
        <f t="shared" si="6"/>
        <v>0</v>
      </c>
      <c r="N29" s="424">
        <f t="shared" si="6"/>
        <v>-1</v>
      </c>
      <c r="O29" s="424">
        <f t="shared" si="6"/>
        <v>0</v>
      </c>
      <c r="P29" s="424">
        <f t="shared" si="6"/>
        <v>-1</v>
      </c>
      <c r="Q29" s="424">
        <f t="shared" si="6"/>
        <v>-2</v>
      </c>
    </row>
    <row r="30" spans="1:17" s="419" customFormat="1">
      <c r="A30" s="421"/>
      <c r="B30" s="423" t="s">
        <v>66</v>
      </c>
      <c r="C30" s="427">
        <f t="shared" ref="C30:L30" si="7">SUM(C14:C29)</f>
        <v>230</v>
      </c>
      <c r="D30" s="427">
        <f t="shared" si="7"/>
        <v>335</v>
      </c>
      <c r="E30" s="427">
        <f t="shared" si="7"/>
        <v>448</v>
      </c>
      <c r="F30" s="427">
        <f t="shared" si="7"/>
        <v>506</v>
      </c>
      <c r="G30" s="427">
        <f t="shared" si="7"/>
        <v>1519</v>
      </c>
      <c r="H30" s="427">
        <f t="shared" si="7"/>
        <v>241</v>
      </c>
      <c r="I30" s="427">
        <f t="shared" si="7"/>
        <v>323</v>
      </c>
      <c r="J30" s="427">
        <f t="shared" si="7"/>
        <v>440</v>
      </c>
      <c r="K30" s="427">
        <f t="shared" si="7"/>
        <v>521</v>
      </c>
      <c r="L30" s="427">
        <f t="shared" si="7"/>
        <v>1525</v>
      </c>
      <c r="M30" s="423">
        <f t="shared" si="6"/>
        <v>-11</v>
      </c>
      <c r="N30" s="423">
        <f t="shared" si="6"/>
        <v>12</v>
      </c>
      <c r="O30" s="423">
        <f t="shared" si="6"/>
        <v>8</v>
      </c>
      <c r="P30" s="423">
        <f t="shared" si="6"/>
        <v>-15</v>
      </c>
      <c r="Q30" s="423">
        <f t="shared" si="6"/>
        <v>-6</v>
      </c>
    </row>
    <row r="31" spans="1:17" s="413" customFormat="1">
      <c r="A31" s="421" t="s">
        <v>67</v>
      </c>
      <c r="B31" s="423" t="s">
        <v>68</v>
      </c>
      <c r="C31" s="424"/>
      <c r="D31" s="424"/>
      <c r="E31" s="424"/>
      <c r="F31" s="424"/>
      <c r="G31" s="426"/>
      <c r="H31" s="424"/>
      <c r="I31" s="424"/>
      <c r="J31" s="424"/>
      <c r="K31" s="424"/>
      <c r="L31" s="426"/>
      <c r="M31" s="424"/>
      <c r="N31" s="424"/>
      <c r="O31" s="424"/>
      <c r="P31" s="424"/>
      <c r="Q31" s="424"/>
    </row>
    <row r="32" spans="1:17" s="413" customFormat="1" ht="14.25">
      <c r="A32" s="425">
        <v>22</v>
      </c>
      <c r="B32" s="424" t="s">
        <v>148</v>
      </c>
      <c r="C32" s="424">
        <v>169</v>
      </c>
      <c r="D32" s="424">
        <v>149</v>
      </c>
      <c r="E32" s="424">
        <v>101</v>
      </c>
      <c r="F32" s="424">
        <v>79</v>
      </c>
      <c r="G32" s="426">
        <f>C32+D32+E32+F32</f>
        <v>498</v>
      </c>
      <c r="H32" s="424">
        <v>166</v>
      </c>
      <c r="I32" s="424">
        <v>149</v>
      </c>
      <c r="J32" s="424">
        <v>98</v>
      </c>
      <c r="K32" s="424">
        <v>79</v>
      </c>
      <c r="L32" s="426">
        <f>H32+I32+J32+K32</f>
        <v>492</v>
      </c>
      <c r="M32" s="424">
        <f t="shared" ref="M32:Q50" si="8">C32-H32</f>
        <v>3</v>
      </c>
      <c r="N32" s="424">
        <f t="shared" si="8"/>
        <v>0</v>
      </c>
      <c r="O32" s="424">
        <f t="shared" si="8"/>
        <v>3</v>
      </c>
      <c r="P32" s="424">
        <f t="shared" si="8"/>
        <v>0</v>
      </c>
      <c r="Q32" s="424">
        <f t="shared" si="8"/>
        <v>6</v>
      </c>
    </row>
    <row r="33" spans="1:17" s="413" customFormat="1" ht="14.25">
      <c r="A33" s="425">
        <v>23</v>
      </c>
      <c r="B33" s="424" t="s">
        <v>149</v>
      </c>
      <c r="C33" s="428">
        <v>30</v>
      </c>
      <c r="D33" s="428">
        <v>29</v>
      </c>
      <c r="E33" s="428">
        <v>38</v>
      </c>
      <c r="F33" s="428">
        <v>59</v>
      </c>
      <c r="G33" s="426">
        <f>C33+D33+E33+F33</f>
        <v>156</v>
      </c>
      <c r="H33" s="428">
        <v>30</v>
      </c>
      <c r="I33" s="428">
        <v>28</v>
      </c>
      <c r="J33" s="428">
        <v>38</v>
      </c>
      <c r="K33" s="428">
        <v>59</v>
      </c>
      <c r="L33" s="426">
        <f>H33+I33+J33+K33</f>
        <v>155</v>
      </c>
      <c r="M33" s="424">
        <f t="shared" si="8"/>
        <v>0</v>
      </c>
      <c r="N33" s="424">
        <f t="shared" si="8"/>
        <v>1</v>
      </c>
      <c r="O33" s="424">
        <f t="shared" si="8"/>
        <v>0</v>
      </c>
      <c r="P33" s="424">
        <f t="shared" si="8"/>
        <v>0</v>
      </c>
      <c r="Q33" s="424">
        <f t="shared" si="8"/>
        <v>1</v>
      </c>
    </row>
    <row r="34" spans="1:17" s="413" customFormat="1" ht="14.25">
      <c r="A34" s="425">
        <v>24</v>
      </c>
      <c r="B34" s="424" t="s">
        <v>150</v>
      </c>
      <c r="C34" s="424">
        <v>4</v>
      </c>
      <c r="D34" s="428">
        <v>0</v>
      </c>
      <c r="E34" s="428">
        <v>6</v>
      </c>
      <c r="F34" s="424">
        <v>6</v>
      </c>
      <c r="G34" s="426">
        <f>SUM(C34:F34)</f>
        <v>16</v>
      </c>
      <c r="H34" s="424">
        <v>4</v>
      </c>
      <c r="I34" s="428">
        <v>0</v>
      </c>
      <c r="J34" s="428">
        <v>6</v>
      </c>
      <c r="K34" s="424">
        <v>6</v>
      </c>
      <c r="L34" s="426">
        <f>SUM(H34:K34)</f>
        <v>16</v>
      </c>
      <c r="M34" s="424">
        <f t="shared" si="8"/>
        <v>0</v>
      </c>
      <c r="N34" s="424">
        <f t="shared" si="8"/>
        <v>0</v>
      </c>
      <c r="O34" s="424">
        <f t="shared" si="8"/>
        <v>0</v>
      </c>
      <c r="P34" s="424">
        <f t="shared" si="8"/>
        <v>0</v>
      </c>
      <c r="Q34" s="424">
        <f t="shared" si="8"/>
        <v>0</v>
      </c>
    </row>
    <row r="35" spans="1:17" s="413" customFormat="1" ht="14.25">
      <c r="A35" s="425">
        <v>25</v>
      </c>
      <c r="B35" s="424" t="s">
        <v>151</v>
      </c>
      <c r="C35" s="428">
        <v>0</v>
      </c>
      <c r="D35" s="428">
        <v>6</v>
      </c>
      <c r="E35" s="424">
        <v>9</v>
      </c>
      <c r="F35" s="424">
        <v>21</v>
      </c>
      <c r="G35" s="426">
        <f t="shared" ref="G35:G49" si="9">SUM(C35:F35)</f>
        <v>36</v>
      </c>
      <c r="H35" s="428">
        <v>0</v>
      </c>
      <c r="I35" s="428">
        <v>5</v>
      </c>
      <c r="J35" s="424">
        <v>8</v>
      </c>
      <c r="K35" s="424">
        <v>17</v>
      </c>
      <c r="L35" s="426">
        <f t="shared" ref="L35:L48" si="10">SUM(H35:K35)</f>
        <v>30</v>
      </c>
      <c r="M35" s="424">
        <f t="shared" si="8"/>
        <v>0</v>
      </c>
      <c r="N35" s="424">
        <f t="shared" si="8"/>
        <v>1</v>
      </c>
      <c r="O35" s="424">
        <f t="shared" si="8"/>
        <v>1</v>
      </c>
      <c r="P35" s="424">
        <f t="shared" si="8"/>
        <v>4</v>
      </c>
      <c r="Q35" s="424">
        <f t="shared" si="8"/>
        <v>6</v>
      </c>
    </row>
    <row r="36" spans="1:17" s="413" customFormat="1" ht="14.25">
      <c r="A36" s="425">
        <v>26</v>
      </c>
      <c r="B36" s="424" t="s">
        <v>152</v>
      </c>
      <c r="C36" s="424">
        <v>0</v>
      </c>
      <c r="D36" s="428">
        <v>1</v>
      </c>
      <c r="E36" s="424">
        <v>2</v>
      </c>
      <c r="F36" s="424">
        <v>9</v>
      </c>
      <c r="G36" s="426">
        <f t="shared" si="9"/>
        <v>12</v>
      </c>
      <c r="H36" s="424">
        <v>0</v>
      </c>
      <c r="I36" s="428">
        <v>1</v>
      </c>
      <c r="J36" s="424">
        <v>2</v>
      </c>
      <c r="K36" s="424">
        <v>9</v>
      </c>
      <c r="L36" s="426">
        <f t="shared" si="10"/>
        <v>12</v>
      </c>
      <c r="M36" s="424">
        <f t="shared" si="8"/>
        <v>0</v>
      </c>
      <c r="N36" s="424">
        <f t="shared" si="8"/>
        <v>0</v>
      </c>
      <c r="O36" s="424">
        <f t="shared" si="8"/>
        <v>0</v>
      </c>
      <c r="P36" s="424">
        <f t="shared" si="8"/>
        <v>0</v>
      </c>
      <c r="Q36" s="424">
        <f t="shared" si="8"/>
        <v>0</v>
      </c>
    </row>
    <row r="37" spans="1:17" s="413" customFormat="1" ht="14.25">
      <c r="A37" s="425">
        <v>27</v>
      </c>
      <c r="B37" s="424" t="s">
        <v>153</v>
      </c>
      <c r="C37" s="428">
        <v>21</v>
      </c>
      <c r="D37" s="424">
        <v>35</v>
      </c>
      <c r="E37" s="424">
        <v>22</v>
      </c>
      <c r="F37" s="424">
        <v>23</v>
      </c>
      <c r="G37" s="426">
        <f t="shared" si="9"/>
        <v>101</v>
      </c>
      <c r="H37" s="428">
        <v>21</v>
      </c>
      <c r="I37" s="424">
        <v>35</v>
      </c>
      <c r="J37" s="424">
        <v>22</v>
      </c>
      <c r="K37" s="424">
        <v>23</v>
      </c>
      <c r="L37" s="426">
        <f t="shared" si="10"/>
        <v>101</v>
      </c>
      <c r="M37" s="424">
        <f t="shared" si="8"/>
        <v>0</v>
      </c>
      <c r="N37" s="424">
        <f t="shared" si="8"/>
        <v>0</v>
      </c>
      <c r="O37" s="424">
        <f t="shared" si="8"/>
        <v>0</v>
      </c>
      <c r="P37" s="424">
        <f t="shared" si="8"/>
        <v>0</v>
      </c>
      <c r="Q37" s="424">
        <f t="shared" si="8"/>
        <v>0</v>
      </c>
    </row>
    <row r="38" spans="1:17" s="413" customFormat="1" ht="14.25">
      <c r="A38" s="425">
        <v>28</v>
      </c>
      <c r="B38" s="424" t="s">
        <v>154</v>
      </c>
      <c r="C38" s="428">
        <v>0</v>
      </c>
      <c r="D38" s="428">
        <v>0</v>
      </c>
      <c r="E38" s="428">
        <v>2</v>
      </c>
      <c r="F38" s="424">
        <v>6</v>
      </c>
      <c r="G38" s="426">
        <f t="shared" si="9"/>
        <v>8</v>
      </c>
      <c r="H38" s="428">
        <v>0</v>
      </c>
      <c r="I38" s="428">
        <v>0</v>
      </c>
      <c r="J38" s="428">
        <v>2</v>
      </c>
      <c r="K38" s="424">
        <v>6</v>
      </c>
      <c r="L38" s="426">
        <f t="shared" si="10"/>
        <v>8</v>
      </c>
      <c r="M38" s="424">
        <f t="shared" si="8"/>
        <v>0</v>
      </c>
      <c r="N38" s="424">
        <f t="shared" si="8"/>
        <v>0</v>
      </c>
      <c r="O38" s="424">
        <f t="shared" si="8"/>
        <v>0</v>
      </c>
      <c r="P38" s="424">
        <f t="shared" si="8"/>
        <v>0</v>
      </c>
      <c r="Q38" s="424">
        <f t="shared" si="8"/>
        <v>0</v>
      </c>
    </row>
    <row r="39" spans="1:17" s="413" customFormat="1" ht="14.25">
      <c r="A39" s="425">
        <v>29</v>
      </c>
      <c r="B39" s="424" t="s">
        <v>155</v>
      </c>
      <c r="C39" s="428">
        <v>1</v>
      </c>
      <c r="D39" s="424">
        <v>14</v>
      </c>
      <c r="E39" s="424">
        <v>15</v>
      </c>
      <c r="F39" s="424">
        <v>23</v>
      </c>
      <c r="G39" s="426">
        <f t="shared" si="9"/>
        <v>53</v>
      </c>
      <c r="H39" s="428">
        <v>1</v>
      </c>
      <c r="I39" s="424">
        <v>14</v>
      </c>
      <c r="J39" s="424">
        <v>15</v>
      </c>
      <c r="K39" s="424">
        <v>23</v>
      </c>
      <c r="L39" s="426">
        <f t="shared" si="10"/>
        <v>53</v>
      </c>
      <c r="M39" s="424">
        <f t="shared" si="8"/>
        <v>0</v>
      </c>
      <c r="N39" s="424">
        <f t="shared" si="8"/>
        <v>0</v>
      </c>
      <c r="O39" s="424">
        <f t="shared" si="8"/>
        <v>0</v>
      </c>
      <c r="P39" s="424">
        <f t="shared" si="8"/>
        <v>0</v>
      </c>
      <c r="Q39" s="424">
        <f t="shared" si="8"/>
        <v>0</v>
      </c>
    </row>
    <row r="40" spans="1:17" s="413" customFormat="1" ht="14.25">
      <c r="A40" s="425">
        <v>30</v>
      </c>
      <c r="B40" s="424" t="s">
        <v>156</v>
      </c>
      <c r="C40" s="428">
        <v>3</v>
      </c>
      <c r="D40" s="424">
        <v>8</v>
      </c>
      <c r="E40" s="424">
        <v>24</v>
      </c>
      <c r="F40" s="424">
        <v>27</v>
      </c>
      <c r="G40" s="426">
        <f t="shared" si="9"/>
        <v>62</v>
      </c>
      <c r="H40" s="428">
        <v>3</v>
      </c>
      <c r="I40" s="424">
        <v>8</v>
      </c>
      <c r="J40" s="424">
        <v>24</v>
      </c>
      <c r="K40" s="424">
        <v>27</v>
      </c>
      <c r="L40" s="426">
        <f t="shared" si="10"/>
        <v>62</v>
      </c>
      <c r="M40" s="424">
        <f t="shared" si="8"/>
        <v>0</v>
      </c>
      <c r="N40" s="424">
        <f t="shared" si="8"/>
        <v>0</v>
      </c>
      <c r="O40" s="424">
        <f t="shared" si="8"/>
        <v>0</v>
      </c>
      <c r="P40" s="424">
        <f t="shared" si="8"/>
        <v>0</v>
      </c>
      <c r="Q40" s="424">
        <f t="shared" si="8"/>
        <v>0</v>
      </c>
    </row>
    <row r="41" spans="1:17" s="413" customFormat="1" ht="14.25">
      <c r="A41" s="425">
        <v>31</v>
      </c>
      <c r="B41" s="424" t="s">
        <v>157</v>
      </c>
      <c r="C41" s="424">
        <v>3</v>
      </c>
      <c r="D41" s="424">
        <v>12</v>
      </c>
      <c r="E41" s="424">
        <v>6</v>
      </c>
      <c r="F41" s="424">
        <v>7</v>
      </c>
      <c r="G41" s="426">
        <f t="shared" si="9"/>
        <v>28</v>
      </c>
      <c r="H41" s="424">
        <v>3</v>
      </c>
      <c r="I41" s="424">
        <v>12</v>
      </c>
      <c r="J41" s="424">
        <v>6</v>
      </c>
      <c r="K41" s="424">
        <v>7</v>
      </c>
      <c r="L41" s="426">
        <f t="shared" si="10"/>
        <v>28</v>
      </c>
      <c r="M41" s="424">
        <f t="shared" si="8"/>
        <v>0</v>
      </c>
      <c r="N41" s="424">
        <f t="shared" si="8"/>
        <v>0</v>
      </c>
      <c r="O41" s="424">
        <f t="shared" si="8"/>
        <v>0</v>
      </c>
      <c r="P41" s="424">
        <f t="shared" si="8"/>
        <v>0</v>
      </c>
      <c r="Q41" s="424">
        <f t="shared" si="8"/>
        <v>0</v>
      </c>
    </row>
    <row r="42" spans="1:17" s="413" customFormat="1" ht="14.25">
      <c r="A42" s="425">
        <v>32</v>
      </c>
      <c r="B42" s="424" t="s">
        <v>158</v>
      </c>
      <c r="C42" s="428">
        <v>1</v>
      </c>
      <c r="D42" s="424">
        <v>8</v>
      </c>
      <c r="E42" s="424">
        <v>14</v>
      </c>
      <c r="F42" s="424">
        <v>23</v>
      </c>
      <c r="G42" s="426">
        <f t="shared" si="9"/>
        <v>46</v>
      </c>
      <c r="H42" s="428">
        <v>1</v>
      </c>
      <c r="I42" s="424">
        <v>8</v>
      </c>
      <c r="J42" s="424">
        <v>14</v>
      </c>
      <c r="K42" s="424">
        <v>23</v>
      </c>
      <c r="L42" s="426">
        <f t="shared" si="10"/>
        <v>46</v>
      </c>
      <c r="M42" s="424">
        <f t="shared" si="8"/>
        <v>0</v>
      </c>
      <c r="N42" s="424">
        <f t="shared" si="8"/>
        <v>0</v>
      </c>
      <c r="O42" s="424">
        <f t="shared" si="8"/>
        <v>0</v>
      </c>
      <c r="P42" s="424">
        <f t="shared" si="8"/>
        <v>0</v>
      </c>
      <c r="Q42" s="424">
        <f t="shared" si="8"/>
        <v>0</v>
      </c>
    </row>
    <row r="43" spans="1:17" s="413" customFormat="1" ht="14.25">
      <c r="A43" s="425">
        <v>33</v>
      </c>
      <c r="B43" s="424" t="s">
        <v>159</v>
      </c>
      <c r="C43" s="428">
        <v>0</v>
      </c>
      <c r="D43" s="424">
        <v>13</v>
      </c>
      <c r="E43" s="424">
        <v>5</v>
      </c>
      <c r="F43" s="424">
        <v>2</v>
      </c>
      <c r="G43" s="426">
        <f t="shared" si="9"/>
        <v>20</v>
      </c>
      <c r="H43" s="428">
        <v>0</v>
      </c>
      <c r="I43" s="424">
        <v>13</v>
      </c>
      <c r="J43" s="424">
        <v>5</v>
      </c>
      <c r="K43" s="424">
        <v>2</v>
      </c>
      <c r="L43" s="426">
        <f t="shared" si="10"/>
        <v>20</v>
      </c>
      <c r="M43" s="424">
        <f t="shared" si="8"/>
        <v>0</v>
      </c>
      <c r="N43" s="424">
        <f t="shared" si="8"/>
        <v>0</v>
      </c>
      <c r="O43" s="424">
        <f t="shared" si="8"/>
        <v>0</v>
      </c>
      <c r="P43" s="424">
        <f t="shared" si="8"/>
        <v>0</v>
      </c>
      <c r="Q43" s="424">
        <f t="shared" si="8"/>
        <v>0</v>
      </c>
    </row>
    <row r="44" spans="1:17" s="413" customFormat="1" ht="14.25">
      <c r="A44" s="425">
        <v>34</v>
      </c>
      <c r="B44" s="424" t="s">
        <v>160</v>
      </c>
      <c r="C44" s="428">
        <v>1</v>
      </c>
      <c r="D44" s="428">
        <v>6</v>
      </c>
      <c r="E44" s="428">
        <v>11</v>
      </c>
      <c r="F44" s="424">
        <v>27</v>
      </c>
      <c r="G44" s="426">
        <f t="shared" si="9"/>
        <v>45</v>
      </c>
      <c r="H44" s="428">
        <v>1</v>
      </c>
      <c r="I44" s="428">
        <v>5</v>
      </c>
      <c r="J44" s="428">
        <v>11</v>
      </c>
      <c r="K44" s="424">
        <v>27</v>
      </c>
      <c r="L44" s="426">
        <f t="shared" si="10"/>
        <v>44</v>
      </c>
      <c r="M44" s="424">
        <f t="shared" si="8"/>
        <v>0</v>
      </c>
      <c r="N44" s="424">
        <f t="shared" si="8"/>
        <v>1</v>
      </c>
      <c r="O44" s="424">
        <f t="shared" si="8"/>
        <v>0</v>
      </c>
      <c r="P44" s="424">
        <f t="shared" si="8"/>
        <v>0</v>
      </c>
      <c r="Q44" s="424">
        <f t="shared" si="8"/>
        <v>1</v>
      </c>
    </row>
    <row r="45" spans="1:17" s="413" customFormat="1">
      <c r="A45" s="425">
        <v>35</v>
      </c>
      <c r="B45" s="424" t="s">
        <v>161</v>
      </c>
      <c r="C45" s="428">
        <v>17</v>
      </c>
      <c r="D45" s="428">
        <v>63</v>
      </c>
      <c r="E45" s="428">
        <v>36</v>
      </c>
      <c r="F45" s="424">
        <v>148</v>
      </c>
      <c r="G45" s="427">
        <f t="shared" si="9"/>
        <v>264</v>
      </c>
      <c r="H45" s="428">
        <v>17</v>
      </c>
      <c r="I45" s="428">
        <v>64</v>
      </c>
      <c r="J45" s="428">
        <v>35</v>
      </c>
      <c r="K45" s="424">
        <v>147</v>
      </c>
      <c r="L45" s="427">
        <f t="shared" si="10"/>
        <v>263</v>
      </c>
      <c r="M45" s="424">
        <f t="shared" si="8"/>
        <v>0</v>
      </c>
      <c r="N45" s="424">
        <f t="shared" si="8"/>
        <v>-1</v>
      </c>
      <c r="O45" s="424">
        <f t="shared" si="8"/>
        <v>1</v>
      </c>
      <c r="P45" s="424">
        <f t="shared" si="8"/>
        <v>1</v>
      </c>
      <c r="Q45" s="424">
        <f t="shared" si="8"/>
        <v>1</v>
      </c>
    </row>
    <row r="46" spans="1:17" s="413" customFormat="1" ht="14.25">
      <c r="A46" s="425">
        <v>36</v>
      </c>
      <c r="B46" s="424" t="s">
        <v>162</v>
      </c>
      <c r="C46" s="428">
        <v>14</v>
      </c>
      <c r="D46" s="428">
        <v>68</v>
      </c>
      <c r="E46" s="428">
        <v>54</v>
      </c>
      <c r="F46" s="424">
        <v>103</v>
      </c>
      <c r="G46" s="426">
        <f t="shared" si="9"/>
        <v>239</v>
      </c>
      <c r="H46" s="428">
        <v>11</v>
      </c>
      <c r="I46" s="428">
        <v>68</v>
      </c>
      <c r="J46" s="428">
        <v>54</v>
      </c>
      <c r="K46" s="424">
        <v>100</v>
      </c>
      <c r="L46" s="426">
        <f t="shared" si="10"/>
        <v>233</v>
      </c>
      <c r="M46" s="424">
        <f t="shared" si="8"/>
        <v>3</v>
      </c>
      <c r="N46" s="424">
        <f t="shared" si="8"/>
        <v>0</v>
      </c>
      <c r="O46" s="424">
        <f t="shared" si="8"/>
        <v>0</v>
      </c>
      <c r="P46" s="424">
        <f t="shared" si="8"/>
        <v>3</v>
      </c>
      <c r="Q46" s="424">
        <f t="shared" si="8"/>
        <v>6</v>
      </c>
    </row>
    <row r="47" spans="1:17" s="413" customFormat="1" ht="14.25">
      <c r="A47" s="425">
        <v>37</v>
      </c>
      <c r="B47" s="424" t="s">
        <v>45</v>
      </c>
      <c r="C47" s="428">
        <v>41</v>
      </c>
      <c r="D47" s="428">
        <v>70</v>
      </c>
      <c r="E47" s="428">
        <v>45</v>
      </c>
      <c r="F47" s="424">
        <v>132</v>
      </c>
      <c r="G47" s="426">
        <f t="shared" si="9"/>
        <v>288</v>
      </c>
      <c r="H47" s="428">
        <v>41</v>
      </c>
      <c r="I47" s="428">
        <v>70</v>
      </c>
      <c r="J47" s="428">
        <v>45</v>
      </c>
      <c r="K47" s="424">
        <v>131</v>
      </c>
      <c r="L47" s="426">
        <f t="shared" si="10"/>
        <v>287</v>
      </c>
      <c r="M47" s="424">
        <f t="shared" si="8"/>
        <v>0</v>
      </c>
      <c r="N47" s="424">
        <f t="shared" si="8"/>
        <v>0</v>
      </c>
      <c r="O47" s="424">
        <f t="shared" si="8"/>
        <v>0</v>
      </c>
      <c r="P47" s="424">
        <f t="shared" si="8"/>
        <v>1</v>
      </c>
      <c r="Q47" s="424">
        <f t="shared" si="8"/>
        <v>1</v>
      </c>
    </row>
    <row r="48" spans="1:17" s="413" customFormat="1" ht="14.25">
      <c r="A48" s="425">
        <v>38</v>
      </c>
      <c r="B48" s="424" t="s">
        <v>163</v>
      </c>
      <c r="C48" s="428">
        <v>15</v>
      </c>
      <c r="D48" s="428">
        <v>14</v>
      </c>
      <c r="E48" s="428">
        <v>12</v>
      </c>
      <c r="F48" s="424">
        <v>34</v>
      </c>
      <c r="G48" s="426">
        <f t="shared" si="9"/>
        <v>75</v>
      </c>
      <c r="H48" s="428">
        <v>16</v>
      </c>
      <c r="I48" s="428">
        <v>14</v>
      </c>
      <c r="J48" s="428">
        <v>12</v>
      </c>
      <c r="K48" s="424">
        <v>33</v>
      </c>
      <c r="L48" s="426">
        <f t="shared" si="10"/>
        <v>75</v>
      </c>
      <c r="M48" s="424">
        <f t="shared" si="8"/>
        <v>-1</v>
      </c>
      <c r="N48" s="424">
        <f t="shared" si="8"/>
        <v>0</v>
      </c>
      <c r="O48" s="424">
        <f t="shared" si="8"/>
        <v>0</v>
      </c>
      <c r="P48" s="424">
        <f t="shared" si="8"/>
        <v>1</v>
      </c>
      <c r="Q48" s="424">
        <f t="shared" si="8"/>
        <v>0</v>
      </c>
    </row>
    <row r="49" spans="1:17" s="413" customFormat="1" ht="14.25">
      <c r="A49" s="425">
        <v>39</v>
      </c>
      <c r="B49" s="424" t="s">
        <v>164</v>
      </c>
      <c r="C49" s="428">
        <v>0</v>
      </c>
      <c r="D49" s="428">
        <v>1</v>
      </c>
      <c r="E49" s="428">
        <v>10</v>
      </c>
      <c r="F49" s="424">
        <v>11</v>
      </c>
      <c r="G49" s="426">
        <f t="shared" si="9"/>
        <v>22</v>
      </c>
      <c r="H49" s="424">
        <v>0</v>
      </c>
      <c r="I49" s="424">
        <v>0</v>
      </c>
      <c r="J49" s="424">
        <v>0</v>
      </c>
      <c r="K49" s="424">
        <v>0</v>
      </c>
      <c r="L49" s="424">
        <v>0</v>
      </c>
      <c r="M49" s="424">
        <f t="shared" si="8"/>
        <v>0</v>
      </c>
      <c r="N49" s="424">
        <f t="shared" si="8"/>
        <v>1</v>
      </c>
      <c r="O49" s="424">
        <f t="shared" si="8"/>
        <v>10</v>
      </c>
      <c r="P49" s="424">
        <f t="shared" si="8"/>
        <v>11</v>
      </c>
      <c r="Q49" s="424">
        <f t="shared" si="8"/>
        <v>22</v>
      </c>
    </row>
    <row r="50" spans="1:17" s="419" customFormat="1">
      <c r="A50" s="421"/>
      <c r="B50" s="423" t="s">
        <v>69</v>
      </c>
      <c r="C50" s="427">
        <f t="shared" ref="C50:G50" si="11">SUM(C32:C49)</f>
        <v>320</v>
      </c>
      <c r="D50" s="427">
        <f t="shared" si="11"/>
        <v>497</v>
      </c>
      <c r="E50" s="427">
        <f t="shared" si="11"/>
        <v>412</v>
      </c>
      <c r="F50" s="427">
        <f t="shared" si="11"/>
        <v>740</v>
      </c>
      <c r="G50" s="427">
        <f t="shared" si="11"/>
        <v>1969</v>
      </c>
      <c r="H50" s="427">
        <f>SUM(H32:H49)</f>
        <v>315</v>
      </c>
      <c r="I50" s="427">
        <f>SUM(I32:I49)</f>
        <v>494</v>
      </c>
      <c r="J50" s="427">
        <f>SUM(J32:J49)</f>
        <v>397</v>
      </c>
      <c r="K50" s="427">
        <f>SUM(K32:K49)</f>
        <v>719</v>
      </c>
      <c r="L50" s="427">
        <f>SUM(L32:L49)</f>
        <v>1925</v>
      </c>
      <c r="M50" s="423">
        <f t="shared" si="8"/>
        <v>5</v>
      </c>
      <c r="N50" s="423">
        <f t="shared" si="8"/>
        <v>3</v>
      </c>
      <c r="O50" s="423">
        <f t="shared" si="8"/>
        <v>15</v>
      </c>
      <c r="P50" s="423">
        <f t="shared" si="8"/>
        <v>21</v>
      </c>
      <c r="Q50" s="423">
        <f t="shared" si="8"/>
        <v>44</v>
      </c>
    </row>
    <row r="51" spans="1:17" s="413" customFormat="1">
      <c r="A51" s="421"/>
      <c r="B51" s="423" t="s">
        <v>71</v>
      </c>
      <c r="C51" s="424" t="s">
        <v>306</v>
      </c>
      <c r="D51" s="424"/>
      <c r="E51" s="424"/>
      <c r="F51" s="424"/>
      <c r="G51" s="424"/>
      <c r="H51" s="424" t="s">
        <v>306</v>
      </c>
      <c r="I51" s="424"/>
      <c r="J51" s="424"/>
      <c r="K51" s="424"/>
      <c r="L51" s="424"/>
      <c r="M51" s="424"/>
      <c r="N51" s="424"/>
      <c r="O51" s="424"/>
      <c r="P51" s="424"/>
      <c r="Q51" s="424"/>
    </row>
    <row r="52" spans="1:17" s="413" customFormat="1" ht="14.25">
      <c r="A52" s="425">
        <v>40</v>
      </c>
      <c r="B52" s="424" t="s">
        <v>165</v>
      </c>
      <c r="C52" s="424">
        <v>367</v>
      </c>
      <c r="D52" s="424">
        <v>63</v>
      </c>
      <c r="E52" s="424">
        <v>44</v>
      </c>
      <c r="F52" s="428">
        <v>32</v>
      </c>
      <c r="G52" s="426">
        <f>SUM(C52:F52)</f>
        <v>506</v>
      </c>
      <c r="H52" s="424">
        <v>367</v>
      </c>
      <c r="I52" s="424">
        <v>63</v>
      </c>
      <c r="J52" s="424">
        <v>44</v>
      </c>
      <c r="K52" s="428">
        <v>32</v>
      </c>
      <c r="L52" s="426">
        <f>SUM(H52:K52)</f>
        <v>506</v>
      </c>
      <c r="M52" s="424">
        <f t="shared" ref="M52:Q55" si="12">C52-H52</f>
        <v>0</v>
      </c>
      <c r="N52" s="424">
        <f t="shared" si="12"/>
        <v>0</v>
      </c>
      <c r="O52" s="424">
        <f t="shared" si="12"/>
        <v>0</v>
      </c>
      <c r="P52" s="424">
        <f t="shared" si="12"/>
        <v>0</v>
      </c>
      <c r="Q52" s="424">
        <f t="shared" si="12"/>
        <v>0</v>
      </c>
    </row>
    <row r="53" spans="1:17" s="413" customFormat="1" ht="14.25">
      <c r="A53" s="425">
        <v>41</v>
      </c>
      <c r="B53" s="424" t="s">
        <v>166</v>
      </c>
      <c r="C53" s="424">
        <v>495</v>
      </c>
      <c r="D53" s="424">
        <v>87</v>
      </c>
      <c r="E53" s="424">
        <v>74</v>
      </c>
      <c r="F53" s="428">
        <v>0</v>
      </c>
      <c r="G53" s="426">
        <f>SUM(C53:F53)</f>
        <v>656</v>
      </c>
      <c r="H53" s="424">
        <v>494</v>
      </c>
      <c r="I53" s="424">
        <v>87</v>
      </c>
      <c r="J53" s="424">
        <v>74</v>
      </c>
      <c r="K53" s="428">
        <v>0</v>
      </c>
      <c r="L53" s="426">
        <f>SUM(H53:K53)</f>
        <v>655</v>
      </c>
      <c r="M53" s="424">
        <f t="shared" si="12"/>
        <v>1</v>
      </c>
      <c r="N53" s="424">
        <f t="shared" si="12"/>
        <v>0</v>
      </c>
      <c r="O53" s="424">
        <f t="shared" si="12"/>
        <v>0</v>
      </c>
      <c r="P53" s="424">
        <f t="shared" si="12"/>
        <v>0</v>
      </c>
      <c r="Q53" s="424">
        <f t="shared" si="12"/>
        <v>1</v>
      </c>
    </row>
    <row r="54" spans="1:17" s="413" customFormat="1" ht="14.25">
      <c r="A54" s="425">
        <v>42</v>
      </c>
      <c r="B54" s="424" t="s">
        <v>167</v>
      </c>
      <c r="C54" s="424">
        <v>428</v>
      </c>
      <c r="D54" s="424">
        <v>142</v>
      </c>
      <c r="E54" s="424">
        <v>66</v>
      </c>
      <c r="F54" s="428">
        <v>0</v>
      </c>
      <c r="G54" s="426">
        <f>SUM(C54:F54)</f>
        <v>636</v>
      </c>
      <c r="H54" s="424">
        <v>428</v>
      </c>
      <c r="I54" s="424">
        <v>142</v>
      </c>
      <c r="J54" s="424">
        <v>66</v>
      </c>
      <c r="K54" s="428">
        <v>0</v>
      </c>
      <c r="L54" s="426">
        <f>SUM(H54:K54)</f>
        <v>636</v>
      </c>
      <c r="M54" s="424">
        <f t="shared" si="12"/>
        <v>0</v>
      </c>
      <c r="N54" s="424">
        <f t="shared" si="12"/>
        <v>0</v>
      </c>
      <c r="O54" s="424">
        <f t="shared" si="12"/>
        <v>0</v>
      </c>
      <c r="P54" s="424">
        <f t="shared" si="12"/>
        <v>0</v>
      </c>
      <c r="Q54" s="424">
        <f t="shared" si="12"/>
        <v>0</v>
      </c>
    </row>
    <row r="55" spans="1:17" s="413" customFormat="1">
      <c r="A55" s="425"/>
      <c r="B55" s="423" t="s">
        <v>72</v>
      </c>
      <c r="C55" s="426">
        <f t="shared" ref="C55:L55" si="13">SUM(C52:C54)</f>
        <v>1290</v>
      </c>
      <c r="D55" s="426">
        <f t="shared" si="13"/>
        <v>292</v>
      </c>
      <c r="E55" s="426">
        <f t="shared" si="13"/>
        <v>184</v>
      </c>
      <c r="F55" s="426">
        <f t="shared" si="13"/>
        <v>32</v>
      </c>
      <c r="G55" s="426">
        <f t="shared" si="13"/>
        <v>1798</v>
      </c>
      <c r="H55" s="426">
        <f t="shared" si="13"/>
        <v>1289</v>
      </c>
      <c r="I55" s="426">
        <f t="shared" si="13"/>
        <v>292</v>
      </c>
      <c r="J55" s="426">
        <f t="shared" si="13"/>
        <v>184</v>
      </c>
      <c r="K55" s="426">
        <f t="shared" si="13"/>
        <v>32</v>
      </c>
      <c r="L55" s="426">
        <f t="shared" si="13"/>
        <v>1797</v>
      </c>
      <c r="M55" s="424">
        <f t="shared" si="12"/>
        <v>1</v>
      </c>
      <c r="N55" s="424">
        <f t="shared" si="12"/>
        <v>0</v>
      </c>
      <c r="O55" s="424">
        <f t="shared" si="12"/>
        <v>0</v>
      </c>
      <c r="P55" s="424">
        <f t="shared" si="12"/>
        <v>0</v>
      </c>
      <c r="Q55" s="424">
        <f t="shared" si="12"/>
        <v>1</v>
      </c>
    </row>
    <row r="56" spans="1:17" s="419" customFormat="1">
      <c r="A56" s="423" t="s">
        <v>232</v>
      </c>
      <c r="B56" s="423"/>
      <c r="C56" s="427">
        <f t="shared" ref="C56:L56" si="14">SUM(C12,C30,C50,C55)</f>
        <v>3563</v>
      </c>
      <c r="D56" s="427">
        <f t="shared" si="14"/>
        <v>2219</v>
      </c>
      <c r="E56" s="427">
        <f t="shared" si="14"/>
        <v>1908</v>
      </c>
      <c r="F56" s="427">
        <f t="shared" si="14"/>
        <v>2098</v>
      </c>
      <c r="G56" s="427">
        <f t="shared" si="14"/>
        <v>9788</v>
      </c>
      <c r="H56" s="427">
        <f t="shared" si="14"/>
        <v>3569</v>
      </c>
      <c r="I56" s="427">
        <f t="shared" si="14"/>
        <v>2205</v>
      </c>
      <c r="J56" s="427">
        <f t="shared" si="14"/>
        <v>1884</v>
      </c>
      <c r="K56" s="427">
        <f t="shared" si="14"/>
        <v>2091</v>
      </c>
      <c r="L56" s="427">
        <f t="shared" si="14"/>
        <v>9749</v>
      </c>
      <c r="M56" s="423">
        <f>C56-H56</f>
        <v>-6</v>
      </c>
      <c r="N56" s="423">
        <f>D56-I56</f>
        <v>14</v>
      </c>
      <c r="O56" s="423">
        <f>E56-J56</f>
        <v>24</v>
      </c>
      <c r="P56" s="423">
        <f>F56-K56</f>
        <v>7</v>
      </c>
      <c r="Q56" s="423">
        <f>G56-L56</f>
        <v>39</v>
      </c>
    </row>
    <row r="57" spans="1:17" s="419" customFormat="1">
      <c r="A57" s="423" t="s">
        <v>233</v>
      </c>
      <c r="B57" s="423"/>
      <c r="C57" s="427">
        <f t="shared" ref="C57:L57" si="15">SUM(C12,,C30,C50)</f>
        <v>2273</v>
      </c>
      <c r="D57" s="427">
        <f t="shared" si="15"/>
        <v>1927</v>
      </c>
      <c r="E57" s="427">
        <f t="shared" si="15"/>
        <v>1724</v>
      </c>
      <c r="F57" s="427">
        <f t="shared" si="15"/>
        <v>2066</v>
      </c>
      <c r="G57" s="427">
        <f t="shared" si="15"/>
        <v>7990</v>
      </c>
      <c r="H57" s="427">
        <f t="shared" si="15"/>
        <v>2280</v>
      </c>
      <c r="I57" s="427">
        <f t="shared" si="15"/>
        <v>1913</v>
      </c>
      <c r="J57" s="427">
        <f t="shared" si="15"/>
        <v>1700</v>
      </c>
      <c r="K57" s="427">
        <f t="shared" si="15"/>
        <v>2059</v>
      </c>
      <c r="L57" s="427">
        <f t="shared" si="15"/>
        <v>7952</v>
      </c>
      <c r="M57" s="423">
        <f t="shared" ref="M57:Q69" si="16">C57-H57</f>
        <v>-7</v>
      </c>
      <c r="N57" s="423">
        <f t="shared" si="16"/>
        <v>14</v>
      </c>
      <c r="O57" s="423">
        <f t="shared" si="16"/>
        <v>24</v>
      </c>
      <c r="P57" s="423">
        <f t="shared" si="16"/>
        <v>7</v>
      </c>
      <c r="Q57" s="423">
        <f t="shared" si="16"/>
        <v>38</v>
      </c>
    </row>
    <row r="58" spans="1:17" s="413" customFormat="1">
      <c r="A58" s="421" t="s">
        <v>75</v>
      </c>
      <c r="B58" s="423" t="s">
        <v>76</v>
      </c>
      <c r="C58" s="424"/>
      <c r="D58" s="424"/>
      <c r="E58" s="424"/>
      <c r="F58" s="424"/>
      <c r="G58" s="426"/>
      <c r="H58" s="424"/>
      <c r="I58" s="424"/>
      <c r="J58" s="424"/>
      <c r="K58" s="424"/>
      <c r="L58" s="426"/>
      <c r="M58" s="424"/>
      <c r="N58" s="424"/>
      <c r="O58" s="424"/>
      <c r="P58" s="424"/>
      <c r="Q58" s="424"/>
    </row>
    <row r="59" spans="1:17" s="413" customFormat="1" ht="14.25">
      <c r="A59" s="425">
        <v>43</v>
      </c>
      <c r="B59" s="424" t="s">
        <v>168</v>
      </c>
      <c r="C59" s="424">
        <v>148</v>
      </c>
      <c r="D59" s="428">
        <v>0</v>
      </c>
      <c r="E59" s="428">
        <v>54</v>
      </c>
      <c r="F59" s="428">
        <v>0</v>
      </c>
      <c r="G59" s="426">
        <f>SUM(C59:F59)</f>
        <v>202</v>
      </c>
      <c r="H59" s="424">
        <v>148</v>
      </c>
      <c r="I59" s="428">
        <v>0</v>
      </c>
      <c r="J59" s="428">
        <v>54</v>
      </c>
      <c r="K59" s="428">
        <v>0</v>
      </c>
      <c r="L59" s="426">
        <f>SUM(H59:K59)</f>
        <v>202</v>
      </c>
      <c r="M59" s="424">
        <f t="shared" si="16"/>
        <v>0</v>
      </c>
      <c r="N59" s="424">
        <f t="shared" si="16"/>
        <v>0</v>
      </c>
      <c r="O59" s="424">
        <f t="shared" si="16"/>
        <v>0</v>
      </c>
      <c r="P59" s="424">
        <f t="shared" si="16"/>
        <v>0</v>
      </c>
      <c r="Q59" s="424">
        <f t="shared" si="16"/>
        <v>0</v>
      </c>
    </row>
    <row r="60" spans="1:17">
      <c r="A60" s="425">
        <v>44</v>
      </c>
      <c r="B60" s="424" t="s">
        <v>169</v>
      </c>
      <c r="C60" s="424">
        <v>322</v>
      </c>
      <c r="D60" s="424">
        <v>232</v>
      </c>
      <c r="E60" s="424">
        <v>184</v>
      </c>
      <c r="F60" s="424">
        <v>48</v>
      </c>
      <c r="G60" s="426">
        <f>SUM(C60:F60)</f>
        <v>786</v>
      </c>
      <c r="H60" s="424">
        <v>322</v>
      </c>
      <c r="I60" s="424">
        <v>232</v>
      </c>
      <c r="J60" s="424">
        <v>184</v>
      </c>
      <c r="K60" s="424">
        <v>48</v>
      </c>
      <c r="L60" s="426">
        <f>SUM(H60:K60)</f>
        <v>786</v>
      </c>
      <c r="M60" s="424">
        <f t="shared" si="16"/>
        <v>0</v>
      </c>
      <c r="N60" s="424">
        <f t="shared" si="16"/>
        <v>0</v>
      </c>
      <c r="O60" s="424">
        <f t="shared" si="16"/>
        <v>0</v>
      </c>
      <c r="P60" s="424">
        <f t="shared" si="16"/>
        <v>0</v>
      </c>
      <c r="Q60" s="424">
        <f t="shared" si="16"/>
        <v>0</v>
      </c>
    </row>
    <row r="61" spans="1:17" s="413" customFormat="1" ht="14.25">
      <c r="A61" s="425">
        <v>45</v>
      </c>
      <c r="B61" s="424" t="s">
        <v>170</v>
      </c>
      <c r="C61" s="424">
        <v>0</v>
      </c>
      <c r="D61" s="424">
        <v>4</v>
      </c>
      <c r="E61" s="424">
        <v>21</v>
      </c>
      <c r="F61" s="424">
        <v>13</v>
      </c>
      <c r="G61" s="426">
        <f>SUM(C61:F61)</f>
        <v>38</v>
      </c>
      <c r="H61" s="424">
        <v>0</v>
      </c>
      <c r="I61" s="424">
        <v>4</v>
      </c>
      <c r="J61" s="424">
        <v>21</v>
      </c>
      <c r="K61" s="424">
        <v>13</v>
      </c>
      <c r="L61" s="426">
        <f>SUM(H61:K61)</f>
        <v>38</v>
      </c>
      <c r="M61" s="424">
        <f t="shared" si="16"/>
        <v>0</v>
      </c>
      <c r="N61" s="424">
        <f t="shared" si="16"/>
        <v>0</v>
      </c>
      <c r="O61" s="424">
        <f t="shared" si="16"/>
        <v>0</v>
      </c>
      <c r="P61" s="424">
        <f t="shared" si="16"/>
        <v>0</v>
      </c>
      <c r="Q61" s="424">
        <f t="shared" si="16"/>
        <v>0</v>
      </c>
    </row>
    <row r="62" spans="1:17" s="419" customFormat="1">
      <c r="A62" s="421"/>
      <c r="B62" s="423" t="s">
        <v>171</v>
      </c>
      <c r="C62" s="427">
        <f t="shared" ref="C62:L62" si="17">SUM(C59:C61)</f>
        <v>470</v>
      </c>
      <c r="D62" s="427">
        <f t="shared" si="17"/>
        <v>236</v>
      </c>
      <c r="E62" s="427">
        <f t="shared" si="17"/>
        <v>259</v>
      </c>
      <c r="F62" s="427">
        <f t="shared" si="17"/>
        <v>61</v>
      </c>
      <c r="G62" s="427">
        <f t="shared" si="17"/>
        <v>1026</v>
      </c>
      <c r="H62" s="427">
        <f t="shared" si="17"/>
        <v>470</v>
      </c>
      <c r="I62" s="427">
        <f t="shared" si="17"/>
        <v>236</v>
      </c>
      <c r="J62" s="427">
        <f t="shared" si="17"/>
        <v>259</v>
      </c>
      <c r="K62" s="427">
        <f t="shared" si="17"/>
        <v>61</v>
      </c>
      <c r="L62" s="427">
        <f t="shared" si="17"/>
        <v>1026</v>
      </c>
      <c r="M62" s="423">
        <f t="shared" si="16"/>
        <v>0</v>
      </c>
      <c r="N62" s="423">
        <f t="shared" si="16"/>
        <v>0</v>
      </c>
      <c r="O62" s="423">
        <f t="shared" si="16"/>
        <v>0</v>
      </c>
      <c r="P62" s="423">
        <f t="shared" si="16"/>
        <v>0</v>
      </c>
      <c r="Q62" s="423">
        <f t="shared" si="16"/>
        <v>0</v>
      </c>
    </row>
    <row r="63" spans="1:17" s="413" customFormat="1">
      <c r="A63" s="421">
        <v>46</v>
      </c>
      <c r="B63" s="423" t="s">
        <v>172</v>
      </c>
      <c r="C63" s="424">
        <v>0</v>
      </c>
      <c r="D63" s="424">
        <v>0</v>
      </c>
      <c r="E63" s="424">
        <v>29</v>
      </c>
      <c r="F63" s="424">
        <v>3</v>
      </c>
      <c r="G63" s="426">
        <f>SUM(C63:F63)</f>
        <v>32</v>
      </c>
      <c r="H63" s="424">
        <v>0</v>
      </c>
      <c r="I63" s="424">
        <v>0</v>
      </c>
      <c r="J63" s="424">
        <v>29</v>
      </c>
      <c r="K63" s="424">
        <v>3</v>
      </c>
      <c r="L63" s="426">
        <f>SUM(H63:K63)</f>
        <v>32</v>
      </c>
      <c r="M63" s="424">
        <f t="shared" si="16"/>
        <v>0</v>
      </c>
      <c r="N63" s="424">
        <f t="shared" si="16"/>
        <v>0</v>
      </c>
      <c r="O63" s="424">
        <f t="shared" si="16"/>
        <v>0</v>
      </c>
      <c r="P63" s="424">
        <f t="shared" si="16"/>
        <v>0</v>
      </c>
      <c r="Q63" s="424">
        <f t="shared" si="16"/>
        <v>0</v>
      </c>
    </row>
    <row r="64" spans="1:17" s="419" customFormat="1">
      <c r="A64" s="421"/>
      <c r="B64" s="423" t="s">
        <v>78</v>
      </c>
      <c r="C64" s="423">
        <f t="shared" ref="C64:G64" si="18">SUM(C63)</f>
        <v>0</v>
      </c>
      <c r="D64" s="423">
        <f t="shared" si="18"/>
        <v>0</v>
      </c>
      <c r="E64" s="423">
        <f t="shared" si="18"/>
        <v>29</v>
      </c>
      <c r="F64" s="423">
        <f t="shared" si="18"/>
        <v>3</v>
      </c>
      <c r="G64" s="423">
        <f t="shared" si="18"/>
        <v>32</v>
      </c>
      <c r="H64" s="423">
        <f t="shared" ref="H64:L64" si="19">SUM(H63)</f>
        <v>0</v>
      </c>
      <c r="I64" s="423">
        <f t="shared" si="19"/>
        <v>0</v>
      </c>
      <c r="J64" s="423">
        <f t="shared" si="19"/>
        <v>29</v>
      </c>
      <c r="K64" s="423">
        <f t="shared" si="19"/>
        <v>3</v>
      </c>
      <c r="L64" s="423">
        <f t="shared" si="19"/>
        <v>32</v>
      </c>
      <c r="M64" s="423">
        <f t="shared" si="16"/>
        <v>0</v>
      </c>
      <c r="N64" s="423">
        <f t="shared" si="16"/>
        <v>0</v>
      </c>
      <c r="O64" s="423">
        <f t="shared" si="16"/>
        <v>0</v>
      </c>
      <c r="P64" s="423">
        <f t="shared" si="16"/>
        <v>0</v>
      </c>
      <c r="Q64" s="423">
        <f t="shared" si="16"/>
        <v>0</v>
      </c>
    </row>
    <row r="65" spans="1:17" s="413" customFormat="1">
      <c r="A65" s="421" t="s">
        <v>234</v>
      </c>
      <c r="B65" s="423" t="s">
        <v>80</v>
      </c>
      <c r="C65" s="423"/>
      <c r="D65" s="423"/>
      <c r="E65" s="423"/>
      <c r="F65" s="423"/>
      <c r="G65" s="423"/>
      <c r="H65" s="424"/>
      <c r="I65" s="424"/>
      <c r="J65" s="424"/>
      <c r="K65" s="424"/>
      <c r="L65" s="424"/>
      <c r="M65" s="424"/>
      <c r="N65" s="424"/>
      <c r="O65" s="424"/>
      <c r="P65" s="424"/>
      <c r="Q65" s="424"/>
    </row>
    <row r="66" spans="1:17" s="413" customFormat="1">
      <c r="A66" s="421">
        <v>1</v>
      </c>
      <c r="B66" s="423" t="s">
        <v>173</v>
      </c>
      <c r="C66" s="423">
        <v>5</v>
      </c>
      <c r="D66" s="423">
        <v>7</v>
      </c>
      <c r="E66" s="423">
        <v>14</v>
      </c>
      <c r="F66" s="423">
        <v>9</v>
      </c>
      <c r="G66" s="426">
        <f>SUM(C66:F66)</f>
        <v>35</v>
      </c>
      <c r="H66" s="424">
        <v>0</v>
      </c>
      <c r="I66" s="424">
        <v>0</v>
      </c>
      <c r="J66" s="424">
        <v>0</v>
      </c>
      <c r="K66" s="424">
        <v>0</v>
      </c>
      <c r="L66" s="424">
        <v>0</v>
      </c>
      <c r="M66" s="424">
        <f t="shared" si="16"/>
        <v>5</v>
      </c>
      <c r="N66" s="424">
        <f t="shared" si="16"/>
        <v>7</v>
      </c>
      <c r="O66" s="424">
        <f t="shared" si="16"/>
        <v>14</v>
      </c>
      <c r="P66" s="424">
        <f t="shared" si="16"/>
        <v>9</v>
      </c>
      <c r="Q66" s="424">
        <f t="shared" si="16"/>
        <v>35</v>
      </c>
    </row>
    <row r="67" spans="1:17" s="413" customFormat="1">
      <c r="A67" s="421">
        <v>2</v>
      </c>
      <c r="B67" s="423" t="s">
        <v>174</v>
      </c>
      <c r="C67" s="423">
        <v>0</v>
      </c>
      <c r="D67" s="423">
        <v>19</v>
      </c>
      <c r="E67" s="423">
        <v>15</v>
      </c>
      <c r="F67" s="423">
        <v>0</v>
      </c>
      <c r="G67" s="426">
        <f>SUM(C67:F67)</f>
        <v>34</v>
      </c>
      <c r="H67" s="424">
        <v>0</v>
      </c>
      <c r="I67" s="424">
        <v>0</v>
      </c>
      <c r="J67" s="424">
        <v>0</v>
      </c>
      <c r="K67" s="424">
        <v>0</v>
      </c>
      <c r="L67" s="424">
        <v>0</v>
      </c>
      <c r="M67" s="424">
        <f t="shared" si="16"/>
        <v>0</v>
      </c>
      <c r="N67" s="424">
        <f t="shared" si="16"/>
        <v>19</v>
      </c>
      <c r="O67" s="424">
        <f t="shared" si="16"/>
        <v>15</v>
      </c>
      <c r="P67" s="424">
        <f t="shared" si="16"/>
        <v>0</v>
      </c>
      <c r="Q67" s="424">
        <f t="shared" si="16"/>
        <v>34</v>
      </c>
    </row>
    <row r="68" spans="1:17" s="419" customFormat="1">
      <c r="A68" s="421"/>
      <c r="B68" s="423" t="s">
        <v>81</v>
      </c>
      <c r="C68" s="423">
        <f>SUM(C66:C67)</f>
        <v>5</v>
      </c>
      <c r="D68" s="423">
        <f t="shared" ref="D68:G68" si="20">SUM(D66:D67)</f>
        <v>26</v>
      </c>
      <c r="E68" s="423">
        <f t="shared" si="20"/>
        <v>29</v>
      </c>
      <c r="F68" s="423">
        <f t="shared" si="20"/>
        <v>9</v>
      </c>
      <c r="G68" s="423">
        <f t="shared" si="20"/>
        <v>69</v>
      </c>
      <c r="H68" s="423">
        <v>0</v>
      </c>
      <c r="I68" s="423">
        <v>0</v>
      </c>
      <c r="J68" s="423">
        <v>0</v>
      </c>
      <c r="K68" s="423">
        <v>0</v>
      </c>
      <c r="L68" s="423">
        <v>0</v>
      </c>
      <c r="M68" s="423">
        <f t="shared" si="16"/>
        <v>5</v>
      </c>
      <c r="N68" s="423">
        <f t="shared" si="16"/>
        <v>26</v>
      </c>
      <c r="O68" s="423">
        <f t="shared" si="16"/>
        <v>29</v>
      </c>
      <c r="P68" s="423">
        <f t="shared" si="16"/>
        <v>9</v>
      </c>
      <c r="Q68" s="423">
        <f t="shared" si="16"/>
        <v>69</v>
      </c>
    </row>
    <row r="69" spans="1:17" s="419" customFormat="1">
      <c r="A69" s="421"/>
      <c r="B69" s="423" t="s">
        <v>235</v>
      </c>
      <c r="C69" s="423">
        <f>SUM(C56,C62,C64,C68)</f>
        <v>4038</v>
      </c>
      <c r="D69" s="423">
        <f>SUM(D56,D62,D64,D68)</f>
        <v>2481</v>
      </c>
      <c r="E69" s="423">
        <f>SUM(E56,E62,E64,E68)</f>
        <v>2225</v>
      </c>
      <c r="F69" s="423">
        <f>SUM(F56,F62,F64,F68)</f>
        <v>2171</v>
      </c>
      <c r="G69" s="423">
        <f>SUM(G56,G62,G64,G68)</f>
        <v>10915</v>
      </c>
      <c r="H69" s="423">
        <f>SUM(H56,H62,H64)</f>
        <v>4039</v>
      </c>
      <c r="I69" s="423">
        <f>SUM(I56,I62,I64)</f>
        <v>2441</v>
      </c>
      <c r="J69" s="423">
        <f>SUM(J56,J62,J64)</f>
        <v>2172</v>
      </c>
      <c r="K69" s="423">
        <f>SUM(K56,K62,K64)</f>
        <v>2155</v>
      </c>
      <c r="L69" s="423">
        <f>SUM(L56,L62,L64)</f>
        <v>10807</v>
      </c>
      <c r="M69" s="423">
        <f t="shared" si="16"/>
        <v>-1</v>
      </c>
      <c r="N69" s="423">
        <f t="shared" si="16"/>
        <v>40</v>
      </c>
      <c r="O69" s="423">
        <f t="shared" si="16"/>
        <v>53</v>
      </c>
      <c r="P69" s="423">
        <f t="shared" si="16"/>
        <v>16</v>
      </c>
      <c r="Q69" s="423">
        <f t="shared" si="16"/>
        <v>108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dataValidations count="1">
    <dataValidation errorStyle="warning" allowBlank="1" showInputMessage="1" showErrorMessage="1" errorTitle="NO DATA ENTRY" promptTitle="NO DATA ENTRY" sqref="C12:L12"/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topLeftCell="A55" workbookViewId="0">
      <selection activeCell="T18" sqref="T18"/>
    </sheetView>
  </sheetViews>
  <sheetFormatPr defaultRowHeight="15"/>
  <cols>
    <col min="1" max="1" width="6" style="429" customWidth="1"/>
    <col min="2" max="2" width="32.140625" style="406" bestFit="1" customWidth="1"/>
    <col min="3" max="4" width="8.28515625" style="460" bestFit="1" customWidth="1"/>
    <col min="5" max="6" width="8.7109375" style="460" bestFit="1" customWidth="1"/>
    <col min="7" max="7" width="9.42578125" style="460" customWidth="1"/>
    <col min="8" max="9" width="8.28515625" style="406" bestFit="1" customWidth="1"/>
    <col min="10" max="10" width="8.7109375" style="406" bestFit="1" customWidth="1"/>
    <col min="11" max="11" width="8.85546875" style="406" customWidth="1"/>
    <col min="12" max="12" width="9" style="406" customWidth="1"/>
    <col min="13" max="13" width="6.42578125" style="406" customWidth="1"/>
    <col min="14" max="14" width="7.7109375" style="406" customWidth="1"/>
    <col min="15" max="15" width="7.28515625" style="406" customWidth="1"/>
    <col min="16" max="16" width="7" style="406" customWidth="1"/>
    <col min="17" max="17" width="6.5703125" style="406" bestFit="1" customWidth="1"/>
    <col min="18" max="38" width="11.42578125" style="406" customWidth="1"/>
    <col min="39" max="16384" width="9.140625" style="406"/>
  </cols>
  <sheetData>
    <row r="1" spans="1:17" ht="18">
      <c r="A1" s="405" t="s">
        <v>307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8">
      <c r="A2" s="405" t="s">
        <v>308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s="413" customFormat="1">
      <c r="A3" s="408" t="s">
        <v>50</v>
      </c>
      <c r="B3" s="408" t="s">
        <v>128</v>
      </c>
      <c r="C3" s="409" t="s">
        <v>309</v>
      </c>
      <c r="D3" s="409"/>
      <c r="E3" s="409"/>
      <c r="F3" s="409"/>
      <c r="G3" s="409"/>
      <c r="H3" s="409" t="s">
        <v>310</v>
      </c>
      <c r="I3" s="409"/>
      <c r="J3" s="409"/>
      <c r="K3" s="409"/>
      <c r="L3" s="409"/>
      <c r="M3" s="430" t="s">
        <v>311</v>
      </c>
      <c r="N3" s="431"/>
      <c r="O3" s="431"/>
      <c r="P3" s="431"/>
      <c r="Q3" s="432"/>
    </row>
    <row r="4" spans="1:17" s="419" customFormat="1">
      <c r="A4" s="414"/>
      <c r="B4" s="414"/>
      <c r="C4" s="409" t="s">
        <v>312</v>
      </c>
      <c r="D4" s="409"/>
      <c r="E4" s="409"/>
      <c r="F4" s="409"/>
      <c r="G4" s="409"/>
      <c r="H4" s="433" t="s">
        <v>312</v>
      </c>
      <c r="I4" s="433"/>
      <c r="J4" s="433"/>
      <c r="K4" s="433"/>
      <c r="L4" s="433"/>
      <c r="M4" s="434"/>
      <c r="N4" s="435"/>
      <c r="O4" s="435"/>
      <c r="P4" s="435"/>
      <c r="Q4" s="436"/>
    </row>
    <row r="5" spans="1:17" s="422" customFormat="1">
      <c r="A5" s="420"/>
      <c r="B5" s="420"/>
      <c r="C5" s="437" t="s">
        <v>132</v>
      </c>
      <c r="D5" s="437" t="s">
        <v>133</v>
      </c>
      <c r="E5" s="437" t="s">
        <v>134</v>
      </c>
      <c r="F5" s="437" t="s">
        <v>135</v>
      </c>
      <c r="G5" s="437" t="s">
        <v>61</v>
      </c>
      <c r="H5" s="437" t="s">
        <v>132</v>
      </c>
      <c r="I5" s="437" t="s">
        <v>133</v>
      </c>
      <c r="J5" s="437" t="s">
        <v>134</v>
      </c>
      <c r="K5" s="437" t="s">
        <v>135</v>
      </c>
      <c r="L5" s="437" t="s">
        <v>61</v>
      </c>
      <c r="M5" s="437" t="s">
        <v>132</v>
      </c>
      <c r="N5" s="437" t="s">
        <v>133</v>
      </c>
      <c r="O5" s="437" t="s">
        <v>134</v>
      </c>
      <c r="P5" s="437" t="s">
        <v>135</v>
      </c>
      <c r="Q5" s="437" t="s">
        <v>61</v>
      </c>
    </row>
    <row r="6" spans="1:17" s="413" customFormat="1" ht="15.75">
      <c r="A6" s="438" t="s">
        <v>228</v>
      </c>
      <c r="B6" s="439" t="s">
        <v>63</v>
      </c>
      <c r="C6" s="440"/>
      <c r="D6" s="440"/>
      <c r="E6" s="440"/>
      <c r="F6" s="440"/>
      <c r="G6" s="440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s="413" customFormat="1" ht="18">
      <c r="A7" s="441">
        <v>1</v>
      </c>
      <c r="B7" s="442" t="s">
        <v>136</v>
      </c>
      <c r="C7" s="443">
        <v>456</v>
      </c>
      <c r="D7" s="443">
        <v>481</v>
      </c>
      <c r="E7" s="443">
        <v>597</v>
      </c>
      <c r="F7" s="443">
        <v>587</v>
      </c>
      <c r="G7" s="443">
        <f>SUM(C7:F7)</f>
        <v>2121</v>
      </c>
      <c r="H7" s="444">
        <v>463</v>
      </c>
      <c r="I7" s="444">
        <v>478</v>
      </c>
      <c r="J7" s="444">
        <v>602</v>
      </c>
      <c r="K7" s="444">
        <v>587</v>
      </c>
      <c r="L7" s="444">
        <f>SUM(H7:K7)</f>
        <v>2130</v>
      </c>
      <c r="M7" s="445">
        <f t="shared" ref="M7:Q12" si="0">C7-H7</f>
        <v>-7</v>
      </c>
      <c r="N7" s="445">
        <f t="shared" si="0"/>
        <v>3</v>
      </c>
      <c r="O7" s="445">
        <f t="shared" si="0"/>
        <v>-5</v>
      </c>
      <c r="P7" s="445">
        <f t="shared" si="0"/>
        <v>0</v>
      </c>
      <c r="Q7" s="445">
        <f t="shared" si="0"/>
        <v>-9</v>
      </c>
    </row>
    <row r="8" spans="1:17" ht="18">
      <c r="A8" s="441">
        <v>2</v>
      </c>
      <c r="B8" s="442" t="s">
        <v>11</v>
      </c>
      <c r="C8" s="443">
        <v>220</v>
      </c>
      <c r="D8" s="443">
        <v>219</v>
      </c>
      <c r="E8" s="443">
        <v>200</v>
      </c>
      <c r="F8" s="443">
        <v>239</v>
      </c>
      <c r="G8" s="443">
        <f t="shared" ref="G8:G11" si="1">SUM(C8:F8)</f>
        <v>878</v>
      </c>
      <c r="H8" s="444">
        <v>206</v>
      </c>
      <c r="I8" s="444">
        <v>196</v>
      </c>
      <c r="J8" s="444">
        <v>178</v>
      </c>
      <c r="K8" s="444">
        <v>279</v>
      </c>
      <c r="L8" s="444">
        <f t="shared" ref="L8:L11" si="2">SUM(H8:K8)</f>
        <v>859</v>
      </c>
      <c r="M8" s="445">
        <f t="shared" si="0"/>
        <v>14</v>
      </c>
      <c r="N8" s="445">
        <f t="shared" si="0"/>
        <v>23</v>
      </c>
      <c r="O8" s="445">
        <f t="shared" si="0"/>
        <v>22</v>
      </c>
      <c r="P8" s="445">
        <f t="shared" si="0"/>
        <v>-40</v>
      </c>
      <c r="Q8" s="445">
        <f t="shared" si="0"/>
        <v>19</v>
      </c>
    </row>
    <row r="9" spans="1:17" s="413" customFormat="1" ht="18">
      <c r="A9" s="441">
        <v>3</v>
      </c>
      <c r="B9" s="442" t="s">
        <v>13</v>
      </c>
      <c r="C9" s="443">
        <v>334</v>
      </c>
      <c r="D9" s="443">
        <v>219</v>
      </c>
      <c r="E9" s="443">
        <v>168</v>
      </c>
      <c r="F9" s="443">
        <v>115</v>
      </c>
      <c r="G9" s="443">
        <f t="shared" si="1"/>
        <v>836</v>
      </c>
      <c r="H9" s="444">
        <v>334</v>
      </c>
      <c r="I9" s="444">
        <v>219</v>
      </c>
      <c r="J9" s="444">
        <v>168</v>
      </c>
      <c r="K9" s="444">
        <v>115</v>
      </c>
      <c r="L9" s="444">
        <f t="shared" si="2"/>
        <v>836</v>
      </c>
      <c r="M9" s="445">
        <f t="shared" si="0"/>
        <v>0</v>
      </c>
      <c r="N9" s="445">
        <f t="shared" si="0"/>
        <v>0</v>
      </c>
      <c r="O9" s="445">
        <f t="shared" si="0"/>
        <v>0</v>
      </c>
      <c r="P9" s="445">
        <f t="shared" si="0"/>
        <v>0</v>
      </c>
      <c r="Q9" s="445">
        <f t="shared" si="0"/>
        <v>0</v>
      </c>
    </row>
    <row r="10" spans="1:17" s="413" customFormat="1" ht="18">
      <c r="A10" s="441">
        <v>4</v>
      </c>
      <c r="B10" s="442" t="s">
        <v>8</v>
      </c>
      <c r="C10" s="443">
        <v>357</v>
      </c>
      <c r="D10" s="443">
        <v>1048</v>
      </c>
      <c r="E10" s="443">
        <v>1324</v>
      </c>
      <c r="F10" s="443">
        <v>1359</v>
      </c>
      <c r="G10" s="443">
        <f t="shared" si="1"/>
        <v>4088</v>
      </c>
      <c r="H10" s="444">
        <v>437</v>
      </c>
      <c r="I10" s="444">
        <v>921</v>
      </c>
      <c r="J10" s="444">
        <v>1177</v>
      </c>
      <c r="K10" s="444">
        <v>1467</v>
      </c>
      <c r="L10" s="444">
        <f t="shared" si="2"/>
        <v>4002</v>
      </c>
      <c r="M10" s="445">
        <f t="shared" si="0"/>
        <v>-80</v>
      </c>
      <c r="N10" s="445">
        <f t="shared" si="0"/>
        <v>127</v>
      </c>
      <c r="O10" s="445">
        <f t="shared" si="0"/>
        <v>147</v>
      </c>
      <c r="P10" s="445">
        <f t="shared" si="0"/>
        <v>-108</v>
      </c>
      <c r="Q10" s="445">
        <f t="shared" si="0"/>
        <v>86</v>
      </c>
    </row>
    <row r="11" spans="1:17" s="413" customFormat="1" ht="18">
      <c r="A11" s="441">
        <v>5</v>
      </c>
      <c r="B11" s="442" t="s">
        <v>9</v>
      </c>
      <c r="C11" s="443">
        <v>208</v>
      </c>
      <c r="D11" s="443">
        <v>153</v>
      </c>
      <c r="E11" s="443">
        <v>135</v>
      </c>
      <c r="F11" s="443">
        <v>209</v>
      </c>
      <c r="G11" s="443">
        <f t="shared" si="1"/>
        <v>705</v>
      </c>
      <c r="H11" s="444">
        <v>208</v>
      </c>
      <c r="I11" s="444">
        <v>154</v>
      </c>
      <c r="J11" s="444">
        <v>130</v>
      </c>
      <c r="K11" s="444">
        <v>207</v>
      </c>
      <c r="L11" s="444">
        <f t="shared" si="2"/>
        <v>699</v>
      </c>
      <c r="M11" s="445">
        <f t="shared" si="0"/>
        <v>0</v>
      </c>
      <c r="N11" s="445">
        <f t="shared" si="0"/>
        <v>-1</v>
      </c>
      <c r="O11" s="445">
        <f t="shared" si="0"/>
        <v>5</v>
      </c>
      <c r="P11" s="445">
        <f t="shared" si="0"/>
        <v>2</v>
      </c>
      <c r="Q11" s="445">
        <f t="shared" si="0"/>
        <v>6</v>
      </c>
    </row>
    <row r="12" spans="1:17" s="419" customFormat="1" ht="18">
      <c r="A12" s="438"/>
      <c r="B12" s="439" t="s">
        <v>64</v>
      </c>
      <c r="C12" s="446">
        <f t="shared" ref="C12:L12" si="3">SUM(C7:C11)</f>
        <v>1575</v>
      </c>
      <c r="D12" s="446">
        <f t="shared" si="3"/>
        <v>2120</v>
      </c>
      <c r="E12" s="446">
        <f t="shared" si="3"/>
        <v>2424</v>
      </c>
      <c r="F12" s="446">
        <f t="shared" si="3"/>
        <v>2509</v>
      </c>
      <c r="G12" s="446">
        <f t="shared" si="3"/>
        <v>8628</v>
      </c>
      <c r="H12" s="447">
        <f t="shared" si="3"/>
        <v>1648</v>
      </c>
      <c r="I12" s="447">
        <f t="shared" si="3"/>
        <v>1968</v>
      </c>
      <c r="J12" s="447">
        <f t="shared" si="3"/>
        <v>2255</v>
      </c>
      <c r="K12" s="447">
        <f t="shared" si="3"/>
        <v>2655</v>
      </c>
      <c r="L12" s="447">
        <f t="shared" si="3"/>
        <v>8526</v>
      </c>
      <c r="M12" s="448">
        <f t="shared" si="0"/>
        <v>-73</v>
      </c>
      <c r="N12" s="448">
        <f t="shared" si="0"/>
        <v>152</v>
      </c>
      <c r="O12" s="448">
        <f t="shared" si="0"/>
        <v>169</v>
      </c>
      <c r="P12" s="448">
        <f t="shared" si="0"/>
        <v>-146</v>
      </c>
      <c r="Q12" s="448">
        <f t="shared" si="0"/>
        <v>102</v>
      </c>
    </row>
    <row r="13" spans="1:17" s="413" customFormat="1" ht="18">
      <c r="A13" s="438" t="s">
        <v>230</v>
      </c>
      <c r="B13" s="439" t="s">
        <v>313</v>
      </c>
      <c r="C13" s="443"/>
      <c r="D13" s="443"/>
      <c r="E13" s="443"/>
      <c r="F13" s="443"/>
      <c r="G13" s="443"/>
      <c r="H13" s="444"/>
      <c r="I13" s="444"/>
      <c r="J13" s="444"/>
      <c r="K13" s="444"/>
      <c r="L13" s="444"/>
      <c r="M13" s="445"/>
      <c r="N13" s="445"/>
      <c r="O13" s="445"/>
      <c r="P13" s="445"/>
      <c r="Q13" s="445"/>
    </row>
    <row r="14" spans="1:17" s="413" customFormat="1" ht="18">
      <c r="A14" s="441">
        <v>6</v>
      </c>
      <c r="B14" s="442" t="s">
        <v>18</v>
      </c>
      <c r="C14" s="443">
        <v>0</v>
      </c>
      <c r="D14" s="443">
        <v>0</v>
      </c>
      <c r="E14" s="443">
        <v>15</v>
      </c>
      <c r="F14" s="443">
        <v>24</v>
      </c>
      <c r="G14" s="443">
        <f t="shared" ref="G14:G29" si="4">SUM(C14:F14)</f>
        <v>39</v>
      </c>
      <c r="H14" s="444">
        <v>0</v>
      </c>
      <c r="I14" s="444">
        <v>0</v>
      </c>
      <c r="J14" s="444">
        <v>15</v>
      </c>
      <c r="K14" s="444">
        <v>24</v>
      </c>
      <c r="L14" s="444">
        <f t="shared" ref="L14:L29" si="5">SUM(H14:K14)</f>
        <v>39</v>
      </c>
      <c r="M14" s="445">
        <f t="shared" ref="M14:Q30" si="6">C14-H14</f>
        <v>0</v>
      </c>
      <c r="N14" s="445">
        <f t="shared" si="6"/>
        <v>0</v>
      </c>
      <c r="O14" s="445">
        <f t="shared" si="6"/>
        <v>0</v>
      </c>
      <c r="P14" s="445">
        <f t="shared" si="6"/>
        <v>0</v>
      </c>
      <c r="Q14" s="445">
        <f t="shared" si="6"/>
        <v>0</v>
      </c>
    </row>
    <row r="15" spans="1:17" s="413" customFormat="1" ht="18">
      <c r="A15" s="441">
        <v>7</v>
      </c>
      <c r="B15" s="442" t="s">
        <v>138</v>
      </c>
      <c r="C15" s="443">
        <v>4</v>
      </c>
      <c r="D15" s="443">
        <v>11</v>
      </c>
      <c r="E15" s="443">
        <v>32</v>
      </c>
      <c r="F15" s="443">
        <v>87</v>
      </c>
      <c r="G15" s="443">
        <f t="shared" si="4"/>
        <v>134</v>
      </c>
      <c r="H15" s="444">
        <v>4</v>
      </c>
      <c r="I15" s="444">
        <v>11</v>
      </c>
      <c r="J15" s="444">
        <v>32</v>
      </c>
      <c r="K15" s="444">
        <v>87</v>
      </c>
      <c r="L15" s="444">
        <f t="shared" si="5"/>
        <v>134</v>
      </c>
      <c r="M15" s="445">
        <f t="shared" si="6"/>
        <v>0</v>
      </c>
      <c r="N15" s="445">
        <f t="shared" si="6"/>
        <v>0</v>
      </c>
      <c r="O15" s="445">
        <f t="shared" si="6"/>
        <v>0</v>
      </c>
      <c r="P15" s="445">
        <f t="shared" si="6"/>
        <v>0</v>
      </c>
      <c r="Q15" s="445">
        <f t="shared" si="6"/>
        <v>0</v>
      </c>
    </row>
    <row r="16" spans="1:17" s="413" customFormat="1" ht="18">
      <c r="A16" s="441">
        <v>8</v>
      </c>
      <c r="B16" s="442" t="s">
        <v>22</v>
      </c>
      <c r="C16" s="443">
        <v>17</v>
      </c>
      <c r="D16" s="443">
        <v>36</v>
      </c>
      <c r="E16" s="443">
        <v>68</v>
      </c>
      <c r="F16" s="443">
        <v>116</v>
      </c>
      <c r="G16" s="443">
        <f t="shared" si="4"/>
        <v>237</v>
      </c>
      <c r="H16" s="444">
        <v>17</v>
      </c>
      <c r="I16" s="444">
        <v>36</v>
      </c>
      <c r="J16" s="444">
        <v>70</v>
      </c>
      <c r="K16" s="444">
        <v>114</v>
      </c>
      <c r="L16" s="444">
        <f t="shared" si="5"/>
        <v>237</v>
      </c>
      <c r="M16" s="445">
        <f t="shared" si="6"/>
        <v>0</v>
      </c>
      <c r="N16" s="445">
        <f t="shared" si="6"/>
        <v>0</v>
      </c>
      <c r="O16" s="445">
        <f t="shared" si="6"/>
        <v>-2</v>
      </c>
      <c r="P16" s="445">
        <f t="shared" si="6"/>
        <v>2</v>
      </c>
      <c r="Q16" s="445">
        <f t="shared" si="6"/>
        <v>0</v>
      </c>
    </row>
    <row r="17" spans="1:17" s="413" customFormat="1" ht="18">
      <c r="A17" s="441">
        <v>9</v>
      </c>
      <c r="B17" s="442" t="s">
        <v>15</v>
      </c>
      <c r="C17" s="443">
        <v>22</v>
      </c>
      <c r="D17" s="443">
        <v>34</v>
      </c>
      <c r="E17" s="443">
        <v>63</v>
      </c>
      <c r="F17" s="443">
        <v>76</v>
      </c>
      <c r="G17" s="443">
        <f t="shared" si="4"/>
        <v>195</v>
      </c>
      <c r="H17" s="444">
        <v>22</v>
      </c>
      <c r="I17" s="444">
        <v>34</v>
      </c>
      <c r="J17" s="444">
        <v>63</v>
      </c>
      <c r="K17" s="444">
        <v>76</v>
      </c>
      <c r="L17" s="444">
        <f t="shared" si="5"/>
        <v>195</v>
      </c>
      <c r="M17" s="445">
        <f t="shared" si="6"/>
        <v>0</v>
      </c>
      <c r="N17" s="445">
        <f t="shared" si="6"/>
        <v>0</v>
      </c>
      <c r="O17" s="445">
        <f t="shared" si="6"/>
        <v>0</v>
      </c>
      <c r="P17" s="445">
        <f t="shared" si="6"/>
        <v>0</v>
      </c>
      <c r="Q17" s="445">
        <f t="shared" si="6"/>
        <v>0</v>
      </c>
    </row>
    <row r="18" spans="1:17" s="413" customFormat="1" ht="18">
      <c r="A18" s="441">
        <v>10</v>
      </c>
      <c r="B18" s="442" t="s">
        <v>139</v>
      </c>
      <c r="C18" s="443">
        <v>3</v>
      </c>
      <c r="D18" s="443">
        <v>7</v>
      </c>
      <c r="E18" s="443">
        <v>17</v>
      </c>
      <c r="F18" s="443">
        <v>20</v>
      </c>
      <c r="G18" s="443">
        <f t="shared" si="4"/>
        <v>47</v>
      </c>
      <c r="H18" s="444">
        <v>2</v>
      </c>
      <c r="I18" s="444">
        <v>8</v>
      </c>
      <c r="J18" s="444">
        <v>17</v>
      </c>
      <c r="K18" s="444">
        <v>20</v>
      </c>
      <c r="L18" s="444">
        <f t="shared" si="5"/>
        <v>47</v>
      </c>
      <c r="M18" s="445">
        <f t="shared" si="6"/>
        <v>1</v>
      </c>
      <c r="N18" s="445">
        <f t="shared" si="6"/>
        <v>-1</v>
      </c>
      <c r="O18" s="445">
        <f t="shared" si="6"/>
        <v>0</v>
      </c>
      <c r="P18" s="445">
        <f t="shared" si="6"/>
        <v>0</v>
      </c>
      <c r="Q18" s="445">
        <f t="shared" si="6"/>
        <v>0</v>
      </c>
    </row>
    <row r="19" spans="1:17" s="413" customFormat="1" ht="18">
      <c r="A19" s="441">
        <v>11</v>
      </c>
      <c r="B19" s="442" t="s">
        <v>14</v>
      </c>
      <c r="C19" s="443">
        <v>10</v>
      </c>
      <c r="D19" s="443">
        <v>34</v>
      </c>
      <c r="E19" s="443">
        <v>31</v>
      </c>
      <c r="F19" s="443">
        <v>57</v>
      </c>
      <c r="G19" s="443">
        <f t="shared" si="4"/>
        <v>132</v>
      </c>
      <c r="H19" s="444">
        <v>12</v>
      </c>
      <c r="I19" s="444">
        <v>35</v>
      </c>
      <c r="J19" s="444">
        <v>42</v>
      </c>
      <c r="K19" s="444">
        <v>85</v>
      </c>
      <c r="L19" s="444">
        <f t="shared" si="5"/>
        <v>174</v>
      </c>
      <c r="M19" s="445">
        <f t="shared" si="6"/>
        <v>-2</v>
      </c>
      <c r="N19" s="445">
        <f t="shared" si="6"/>
        <v>-1</v>
      </c>
      <c r="O19" s="445">
        <f t="shared" si="6"/>
        <v>-11</v>
      </c>
      <c r="P19" s="445">
        <f t="shared" si="6"/>
        <v>-28</v>
      </c>
      <c r="Q19" s="445">
        <f t="shared" si="6"/>
        <v>-42</v>
      </c>
    </row>
    <row r="20" spans="1:17" s="413" customFormat="1" ht="18">
      <c r="A20" s="441">
        <v>12</v>
      </c>
      <c r="B20" s="442" t="s">
        <v>140</v>
      </c>
      <c r="C20" s="443">
        <v>10</v>
      </c>
      <c r="D20" s="443">
        <v>6</v>
      </c>
      <c r="E20" s="443">
        <v>13</v>
      </c>
      <c r="F20" s="443">
        <v>11</v>
      </c>
      <c r="G20" s="443">
        <f t="shared" si="4"/>
        <v>40</v>
      </c>
      <c r="H20" s="444">
        <v>10</v>
      </c>
      <c r="I20" s="444">
        <v>6</v>
      </c>
      <c r="J20" s="444">
        <v>13</v>
      </c>
      <c r="K20" s="444">
        <v>11</v>
      </c>
      <c r="L20" s="444">
        <f t="shared" si="5"/>
        <v>40</v>
      </c>
      <c r="M20" s="445">
        <f t="shared" si="6"/>
        <v>0</v>
      </c>
      <c r="N20" s="445">
        <f t="shared" si="6"/>
        <v>0</v>
      </c>
      <c r="O20" s="445">
        <f t="shared" si="6"/>
        <v>0</v>
      </c>
      <c r="P20" s="445">
        <f t="shared" si="6"/>
        <v>0</v>
      </c>
      <c r="Q20" s="445">
        <f t="shared" si="6"/>
        <v>0</v>
      </c>
    </row>
    <row r="21" spans="1:17" s="413" customFormat="1" ht="18">
      <c r="A21" s="441">
        <v>13</v>
      </c>
      <c r="B21" s="442" t="s">
        <v>141</v>
      </c>
      <c r="C21" s="443">
        <v>12</v>
      </c>
      <c r="D21" s="443">
        <v>17</v>
      </c>
      <c r="E21" s="443">
        <v>30</v>
      </c>
      <c r="F21" s="443">
        <v>73</v>
      </c>
      <c r="G21" s="443">
        <f t="shared" si="4"/>
        <v>132</v>
      </c>
      <c r="H21" s="444">
        <v>12</v>
      </c>
      <c r="I21" s="444">
        <v>17</v>
      </c>
      <c r="J21" s="444">
        <v>30</v>
      </c>
      <c r="K21" s="444">
        <v>73</v>
      </c>
      <c r="L21" s="444">
        <f t="shared" si="5"/>
        <v>132</v>
      </c>
      <c r="M21" s="445">
        <f t="shared" si="6"/>
        <v>0</v>
      </c>
      <c r="N21" s="445">
        <f t="shared" si="6"/>
        <v>0</v>
      </c>
      <c r="O21" s="445">
        <f t="shared" si="6"/>
        <v>0</v>
      </c>
      <c r="P21" s="445">
        <f t="shared" si="6"/>
        <v>0</v>
      </c>
      <c r="Q21" s="445">
        <f t="shared" si="6"/>
        <v>0</v>
      </c>
    </row>
    <row r="22" spans="1:17" s="413" customFormat="1" ht="18">
      <c r="A22" s="441">
        <v>14</v>
      </c>
      <c r="B22" s="442" t="s">
        <v>10</v>
      </c>
      <c r="C22" s="443">
        <v>67</v>
      </c>
      <c r="D22" s="443">
        <v>68</v>
      </c>
      <c r="E22" s="443">
        <v>60</v>
      </c>
      <c r="F22" s="443">
        <v>52</v>
      </c>
      <c r="G22" s="443">
        <f t="shared" si="4"/>
        <v>247</v>
      </c>
      <c r="H22" s="444">
        <v>68</v>
      </c>
      <c r="I22" s="444">
        <v>66</v>
      </c>
      <c r="J22" s="444">
        <v>67</v>
      </c>
      <c r="K22" s="444">
        <v>65</v>
      </c>
      <c r="L22" s="444">
        <f t="shared" si="5"/>
        <v>266</v>
      </c>
      <c r="M22" s="445">
        <f t="shared" si="6"/>
        <v>-1</v>
      </c>
      <c r="N22" s="445">
        <f t="shared" si="6"/>
        <v>2</v>
      </c>
      <c r="O22" s="445">
        <f t="shared" si="6"/>
        <v>-7</v>
      </c>
      <c r="P22" s="445">
        <f t="shared" si="6"/>
        <v>-13</v>
      </c>
      <c r="Q22" s="445">
        <f t="shared" si="6"/>
        <v>-19</v>
      </c>
    </row>
    <row r="23" spans="1:17" s="413" customFormat="1" ht="18">
      <c r="A23" s="441">
        <v>15</v>
      </c>
      <c r="B23" s="442" t="s">
        <v>142</v>
      </c>
      <c r="C23" s="443">
        <v>1</v>
      </c>
      <c r="D23" s="443">
        <v>8</v>
      </c>
      <c r="E23" s="443">
        <v>28</v>
      </c>
      <c r="F23" s="443">
        <v>35</v>
      </c>
      <c r="G23" s="443">
        <f t="shared" si="4"/>
        <v>72</v>
      </c>
      <c r="H23" s="444">
        <v>1</v>
      </c>
      <c r="I23" s="444">
        <v>9</v>
      </c>
      <c r="J23" s="444">
        <v>27</v>
      </c>
      <c r="K23" s="444">
        <v>36</v>
      </c>
      <c r="L23" s="444">
        <f t="shared" si="5"/>
        <v>73</v>
      </c>
      <c r="M23" s="445">
        <f t="shared" si="6"/>
        <v>0</v>
      </c>
      <c r="N23" s="445">
        <f t="shared" si="6"/>
        <v>-1</v>
      </c>
      <c r="O23" s="445">
        <f t="shared" si="6"/>
        <v>1</v>
      </c>
      <c r="P23" s="445">
        <f t="shared" si="6"/>
        <v>-1</v>
      </c>
      <c r="Q23" s="445">
        <f t="shared" si="6"/>
        <v>-1</v>
      </c>
    </row>
    <row r="24" spans="1:17" s="413" customFormat="1" ht="18">
      <c r="A24" s="441">
        <v>16</v>
      </c>
      <c r="B24" s="442" t="s">
        <v>21</v>
      </c>
      <c r="C24" s="443">
        <v>9</v>
      </c>
      <c r="D24" s="443">
        <v>14</v>
      </c>
      <c r="E24" s="443">
        <v>33</v>
      </c>
      <c r="F24" s="443">
        <v>58</v>
      </c>
      <c r="G24" s="443">
        <f t="shared" si="4"/>
        <v>114</v>
      </c>
      <c r="H24" s="444">
        <v>9</v>
      </c>
      <c r="I24" s="444">
        <v>14</v>
      </c>
      <c r="J24" s="444">
        <v>33</v>
      </c>
      <c r="K24" s="444">
        <v>56</v>
      </c>
      <c r="L24" s="444">
        <f t="shared" si="5"/>
        <v>112</v>
      </c>
      <c r="M24" s="445">
        <f t="shared" si="6"/>
        <v>0</v>
      </c>
      <c r="N24" s="445">
        <f t="shared" si="6"/>
        <v>0</v>
      </c>
      <c r="O24" s="445">
        <f t="shared" si="6"/>
        <v>0</v>
      </c>
      <c r="P24" s="445">
        <f t="shared" si="6"/>
        <v>2</v>
      </c>
      <c r="Q24" s="445">
        <f t="shared" si="6"/>
        <v>2</v>
      </c>
    </row>
    <row r="25" spans="1:17" s="413" customFormat="1" ht="18">
      <c r="A25" s="441">
        <v>17</v>
      </c>
      <c r="B25" s="442" t="s">
        <v>143</v>
      </c>
      <c r="C25" s="443">
        <v>0</v>
      </c>
      <c r="D25" s="443">
        <v>1</v>
      </c>
      <c r="E25" s="443">
        <v>4</v>
      </c>
      <c r="F25" s="443">
        <v>8</v>
      </c>
      <c r="G25" s="443">
        <f t="shared" si="4"/>
        <v>13</v>
      </c>
      <c r="H25" s="444">
        <v>0</v>
      </c>
      <c r="I25" s="444">
        <v>1</v>
      </c>
      <c r="J25" s="444">
        <v>4</v>
      </c>
      <c r="K25" s="444">
        <v>8</v>
      </c>
      <c r="L25" s="444">
        <f t="shared" si="5"/>
        <v>13</v>
      </c>
      <c r="M25" s="445">
        <f t="shared" si="6"/>
        <v>0</v>
      </c>
      <c r="N25" s="445">
        <f t="shared" si="6"/>
        <v>0</v>
      </c>
      <c r="O25" s="445">
        <f t="shared" si="6"/>
        <v>0</v>
      </c>
      <c r="P25" s="445">
        <f t="shared" si="6"/>
        <v>0</v>
      </c>
      <c r="Q25" s="445">
        <f t="shared" si="6"/>
        <v>0</v>
      </c>
    </row>
    <row r="26" spans="1:17" s="413" customFormat="1" ht="18">
      <c r="A26" s="441">
        <v>18</v>
      </c>
      <c r="B26" s="442" t="s">
        <v>144</v>
      </c>
      <c r="C26" s="443">
        <v>11</v>
      </c>
      <c r="D26" s="443">
        <v>4</v>
      </c>
      <c r="E26" s="443">
        <v>19</v>
      </c>
      <c r="F26" s="443">
        <v>25</v>
      </c>
      <c r="G26" s="443">
        <f t="shared" si="4"/>
        <v>59</v>
      </c>
      <c r="H26" s="444">
        <v>11</v>
      </c>
      <c r="I26" s="444">
        <v>4</v>
      </c>
      <c r="J26" s="444">
        <v>19</v>
      </c>
      <c r="K26" s="444">
        <v>30</v>
      </c>
      <c r="L26" s="444">
        <f t="shared" si="5"/>
        <v>64</v>
      </c>
      <c r="M26" s="445">
        <f t="shared" si="6"/>
        <v>0</v>
      </c>
      <c r="N26" s="445">
        <f t="shared" si="6"/>
        <v>0</v>
      </c>
      <c r="O26" s="445">
        <f t="shared" si="6"/>
        <v>0</v>
      </c>
      <c r="P26" s="445">
        <f t="shared" si="6"/>
        <v>-5</v>
      </c>
      <c r="Q26" s="445">
        <f t="shared" si="6"/>
        <v>-5</v>
      </c>
    </row>
    <row r="27" spans="1:17" s="413" customFormat="1" ht="18">
      <c r="A27" s="441">
        <v>19</v>
      </c>
      <c r="B27" s="442" t="s">
        <v>145</v>
      </c>
      <c r="C27" s="443">
        <v>26</v>
      </c>
      <c r="D27" s="443">
        <v>65</v>
      </c>
      <c r="E27" s="443">
        <v>83</v>
      </c>
      <c r="F27" s="443">
        <v>162</v>
      </c>
      <c r="G27" s="443">
        <f t="shared" si="4"/>
        <v>336</v>
      </c>
      <c r="H27" s="444">
        <v>14</v>
      </c>
      <c r="I27" s="444">
        <v>19</v>
      </c>
      <c r="J27" s="444">
        <v>52</v>
      </c>
      <c r="K27" s="444">
        <v>162</v>
      </c>
      <c r="L27" s="444">
        <f t="shared" si="5"/>
        <v>247</v>
      </c>
      <c r="M27" s="445">
        <f t="shared" si="6"/>
        <v>12</v>
      </c>
      <c r="N27" s="445">
        <f t="shared" si="6"/>
        <v>46</v>
      </c>
      <c r="O27" s="445">
        <f t="shared" si="6"/>
        <v>31</v>
      </c>
      <c r="P27" s="445">
        <f t="shared" si="6"/>
        <v>0</v>
      </c>
      <c r="Q27" s="445">
        <f t="shared" si="6"/>
        <v>89</v>
      </c>
    </row>
    <row r="28" spans="1:17" s="413" customFormat="1" ht="18">
      <c r="A28" s="441">
        <v>20</v>
      </c>
      <c r="B28" s="442" t="s">
        <v>146</v>
      </c>
      <c r="C28" s="443">
        <v>0</v>
      </c>
      <c r="D28" s="443">
        <v>1</v>
      </c>
      <c r="E28" s="443">
        <v>11</v>
      </c>
      <c r="F28" s="443">
        <v>5</v>
      </c>
      <c r="G28" s="443">
        <f t="shared" si="4"/>
        <v>17</v>
      </c>
      <c r="H28" s="444">
        <v>0</v>
      </c>
      <c r="I28" s="444">
        <v>1</v>
      </c>
      <c r="J28" s="444">
        <v>10</v>
      </c>
      <c r="K28" s="444">
        <v>5</v>
      </c>
      <c r="L28" s="444">
        <f t="shared" si="5"/>
        <v>16</v>
      </c>
      <c r="M28" s="445">
        <f t="shared" si="6"/>
        <v>0</v>
      </c>
      <c r="N28" s="445">
        <f t="shared" si="6"/>
        <v>0</v>
      </c>
      <c r="O28" s="445">
        <f t="shared" si="6"/>
        <v>1</v>
      </c>
      <c r="P28" s="445">
        <f t="shared" si="6"/>
        <v>0</v>
      </c>
      <c r="Q28" s="445">
        <f t="shared" si="6"/>
        <v>1</v>
      </c>
    </row>
    <row r="29" spans="1:17" s="413" customFormat="1" ht="18">
      <c r="A29" s="441">
        <v>21</v>
      </c>
      <c r="B29" s="442" t="s">
        <v>147</v>
      </c>
      <c r="C29" s="443">
        <v>6</v>
      </c>
      <c r="D29" s="443">
        <v>34</v>
      </c>
      <c r="E29" s="443">
        <v>66</v>
      </c>
      <c r="F29" s="443">
        <v>54</v>
      </c>
      <c r="G29" s="443">
        <f t="shared" si="4"/>
        <v>160</v>
      </c>
      <c r="H29" s="444">
        <v>6</v>
      </c>
      <c r="I29" s="444">
        <v>35</v>
      </c>
      <c r="J29" s="444">
        <v>66</v>
      </c>
      <c r="K29" s="444">
        <v>55</v>
      </c>
      <c r="L29" s="444">
        <f t="shared" si="5"/>
        <v>162</v>
      </c>
      <c r="M29" s="445">
        <f t="shared" si="6"/>
        <v>0</v>
      </c>
      <c r="N29" s="445">
        <f t="shared" si="6"/>
        <v>-1</v>
      </c>
      <c r="O29" s="445">
        <f t="shared" si="6"/>
        <v>0</v>
      </c>
      <c r="P29" s="445">
        <f t="shared" si="6"/>
        <v>-1</v>
      </c>
      <c r="Q29" s="445">
        <f t="shared" si="6"/>
        <v>-2</v>
      </c>
    </row>
    <row r="30" spans="1:17" s="419" customFormat="1" ht="18">
      <c r="A30" s="438"/>
      <c r="B30" s="439" t="s">
        <v>66</v>
      </c>
      <c r="C30" s="446">
        <f t="shared" ref="C30:L30" si="7">SUM(C14:C29)</f>
        <v>198</v>
      </c>
      <c r="D30" s="446">
        <f t="shared" si="7"/>
        <v>340</v>
      </c>
      <c r="E30" s="446">
        <f t="shared" si="7"/>
        <v>573</v>
      </c>
      <c r="F30" s="446">
        <f t="shared" si="7"/>
        <v>863</v>
      </c>
      <c r="G30" s="446">
        <f t="shared" si="7"/>
        <v>1974</v>
      </c>
      <c r="H30" s="447">
        <f t="shared" si="7"/>
        <v>188</v>
      </c>
      <c r="I30" s="447">
        <f t="shared" si="7"/>
        <v>296</v>
      </c>
      <c r="J30" s="447">
        <f t="shared" si="7"/>
        <v>560</v>
      </c>
      <c r="K30" s="447">
        <f t="shared" si="7"/>
        <v>907</v>
      </c>
      <c r="L30" s="447">
        <f t="shared" si="7"/>
        <v>1951</v>
      </c>
      <c r="M30" s="448">
        <f t="shared" si="6"/>
        <v>10</v>
      </c>
      <c r="N30" s="448">
        <f t="shared" si="6"/>
        <v>44</v>
      </c>
      <c r="O30" s="448">
        <f t="shared" si="6"/>
        <v>13</v>
      </c>
      <c r="P30" s="448">
        <f t="shared" si="6"/>
        <v>-44</v>
      </c>
      <c r="Q30" s="448">
        <f t="shared" si="6"/>
        <v>23</v>
      </c>
    </row>
    <row r="31" spans="1:17" s="413" customFormat="1" ht="18">
      <c r="A31" s="438" t="s">
        <v>67</v>
      </c>
      <c r="B31" s="439" t="s">
        <v>68</v>
      </c>
      <c r="C31" s="443"/>
      <c r="D31" s="443"/>
      <c r="E31" s="443"/>
      <c r="F31" s="443"/>
      <c r="G31" s="443"/>
      <c r="H31" s="444"/>
      <c r="I31" s="444"/>
      <c r="J31" s="444"/>
      <c r="K31" s="444"/>
      <c r="L31" s="444"/>
      <c r="M31" s="445"/>
      <c r="N31" s="445"/>
      <c r="O31" s="445"/>
      <c r="P31" s="445"/>
      <c r="Q31" s="445"/>
    </row>
    <row r="32" spans="1:17" s="413" customFormat="1" ht="18">
      <c r="A32" s="441">
        <v>22</v>
      </c>
      <c r="B32" s="442" t="s">
        <v>148</v>
      </c>
      <c r="C32" s="443">
        <v>109</v>
      </c>
      <c r="D32" s="443">
        <v>331</v>
      </c>
      <c r="E32" s="443">
        <v>283</v>
      </c>
      <c r="F32" s="443">
        <v>225</v>
      </c>
      <c r="G32" s="443">
        <f t="shared" ref="G32:G49" si="8">SUM(C32:F32)</f>
        <v>948</v>
      </c>
      <c r="H32" s="444">
        <v>110</v>
      </c>
      <c r="I32" s="444">
        <v>339</v>
      </c>
      <c r="J32" s="444">
        <v>286</v>
      </c>
      <c r="K32" s="444">
        <v>238</v>
      </c>
      <c r="L32" s="444">
        <f t="shared" ref="L32:L48" si="9">SUM(H32:K32)</f>
        <v>973</v>
      </c>
      <c r="M32" s="445">
        <f t="shared" ref="M32:Q50" si="10">C32-H32</f>
        <v>-1</v>
      </c>
      <c r="N32" s="445">
        <f t="shared" si="10"/>
        <v>-8</v>
      </c>
      <c r="O32" s="445">
        <f t="shared" si="10"/>
        <v>-3</v>
      </c>
      <c r="P32" s="445">
        <f t="shared" si="10"/>
        <v>-13</v>
      </c>
      <c r="Q32" s="445">
        <f t="shared" si="10"/>
        <v>-25</v>
      </c>
    </row>
    <row r="33" spans="1:17" s="413" customFormat="1" ht="18">
      <c r="A33" s="441">
        <v>23</v>
      </c>
      <c r="B33" s="442" t="s">
        <v>149</v>
      </c>
      <c r="C33" s="449">
        <v>7</v>
      </c>
      <c r="D33" s="449">
        <v>9</v>
      </c>
      <c r="E33" s="449">
        <v>42</v>
      </c>
      <c r="F33" s="449">
        <v>182</v>
      </c>
      <c r="G33" s="443">
        <f t="shared" si="8"/>
        <v>240</v>
      </c>
      <c r="H33" s="450">
        <v>6</v>
      </c>
      <c r="I33" s="450">
        <v>6</v>
      </c>
      <c r="J33" s="450">
        <v>36</v>
      </c>
      <c r="K33" s="450">
        <v>179</v>
      </c>
      <c r="L33" s="444">
        <f t="shared" si="9"/>
        <v>227</v>
      </c>
      <c r="M33" s="445">
        <f t="shared" si="10"/>
        <v>1</v>
      </c>
      <c r="N33" s="445">
        <f t="shared" si="10"/>
        <v>3</v>
      </c>
      <c r="O33" s="445">
        <f t="shared" si="10"/>
        <v>6</v>
      </c>
      <c r="P33" s="445">
        <f t="shared" si="10"/>
        <v>3</v>
      </c>
      <c r="Q33" s="445">
        <f t="shared" si="10"/>
        <v>13</v>
      </c>
    </row>
    <row r="34" spans="1:17" s="413" customFormat="1" ht="18">
      <c r="A34" s="441">
        <v>24</v>
      </c>
      <c r="B34" s="442" t="s">
        <v>150</v>
      </c>
      <c r="C34" s="443">
        <v>2</v>
      </c>
      <c r="D34" s="443">
        <v>0</v>
      </c>
      <c r="E34" s="443">
        <v>4</v>
      </c>
      <c r="F34" s="443">
        <v>5</v>
      </c>
      <c r="G34" s="443">
        <f t="shared" si="8"/>
        <v>11</v>
      </c>
      <c r="H34" s="444">
        <v>2</v>
      </c>
      <c r="I34" s="444">
        <v>0</v>
      </c>
      <c r="J34" s="444">
        <v>4</v>
      </c>
      <c r="K34" s="444">
        <v>5</v>
      </c>
      <c r="L34" s="444">
        <f t="shared" si="9"/>
        <v>11</v>
      </c>
      <c r="M34" s="445">
        <f t="shared" si="10"/>
        <v>0</v>
      </c>
      <c r="N34" s="445">
        <f t="shared" si="10"/>
        <v>0</v>
      </c>
      <c r="O34" s="445">
        <f t="shared" si="10"/>
        <v>0</v>
      </c>
      <c r="P34" s="445">
        <f t="shared" si="10"/>
        <v>0</v>
      </c>
      <c r="Q34" s="445">
        <f t="shared" si="10"/>
        <v>0</v>
      </c>
    </row>
    <row r="35" spans="1:17" s="413" customFormat="1" ht="18">
      <c r="A35" s="441">
        <v>25</v>
      </c>
      <c r="B35" s="442" t="s">
        <v>151</v>
      </c>
      <c r="C35" s="443">
        <v>0</v>
      </c>
      <c r="D35" s="443">
        <v>9</v>
      </c>
      <c r="E35" s="443">
        <v>26</v>
      </c>
      <c r="F35" s="443">
        <v>48</v>
      </c>
      <c r="G35" s="443">
        <f t="shared" si="8"/>
        <v>83</v>
      </c>
      <c r="H35" s="444">
        <v>2</v>
      </c>
      <c r="I35" s="444">
        <v>8</v>
      </c>
      <c r="J35" s="444">
        <v>19</v>
      </c>
      <c r="K35" s="444">
        <v>65</v>
      </c>
      <c r="L35" s="444">
        <f t="shared" si="9"/>
        <v>94</v>
      </c>
      <c r="M35" s="445">
        <f t="shared" si="10"/>
        <v>-2</v>
      </c>
      <c r="N35" s="445">
        <f t="shared" si="10"/>
        <v>1</v>
      </c>
      <c r="O35" s="445">
        <f t="shared" si="10"/>
        <v>7</v>
      </c>
      <c r="P35" s="445">
        <f t="shared" si="10"/>
        <v>-17</v>
      </c>
      <c r="Q35" s="445">
        <f t="shared" si="10"/>
        <v>-11</v>
      </c>
    </row>
    <row r="36" spans="1:17" s="413" customFormat="1" ht="18">
      <c r="A36" s="441">
        <v>26</v>
      </c>
      <c r="B36" s="442" t="s">
        <v>152</v>
      </c>
      <c r="C36" s="443">
        <v>0</v>
      </c>
      <c r="D36" s="443">
        <v>2</v>
      </c>
      <c r="E36" s="443">
        <v>4</v>
      </c>
      <c r="F36" s="443">
        <v>18</v>
      </c>
      <c r="G36" s="443">
        <f t="shared" si="8"/>
        <v>24</v>
      </c>
      <c r="H36" s="444">
        <v>0</v>
      </c>
      <c r="I36" s="444">
        <v>2</v>
      </c>
      <c r="J36" s="444">
        <v>4</v>
      </c>
      <c r="K36" s="444">
        <v>32</v>
      </c>
      <c r="L36" s="444">
        <f t="shared" si="9"/>
        <v>38</v>
      </c>
      <c r="M36" s="445">
        <f t="shared" si="10"/>
        <v>0</v>
      </c>
      <c r="N36" s="445">
        <f t="shared" si="10"/>
        <v>0</v>
      </c>
      <c r="O36" s="445">
        <f t="shared" si="10"/>
        <v>0</v>
      </c>
      <c r="P36" s="445">
        <f t="shared" si="10"/>
        <v>-14</v>
      </c>
      <c r="Q36" s="445">
        <f t="shared" si="10"/>
        <v>-14</v>
      </c>
    </row>
    <row r="37" spans="1:17" s="413" customFormat="1" ht="18">
      <c r="A37" s="441">
        <v>27</v>
      </c>
      <c r="B37" s="442" t="s">
        <v>153</v>
      </c>
      <c r="C37" s="443">
        <v>26</v>
      </c>
      <c r="D37" s="443">
        <v>36</v>
      </c>
      <c r="E37" s="443">
        <v>33</v>
      </c>
      <c r="F37" s="443">
        <v>48</v>
      </c>
      <c r="G37" s="443">
        <f t="shared" si="8"/>
        <v>143</v>
      </c>
      <c r="H37" s="444">
        <v>26</v>
      </c>
      <c r="I37" s="444">
        <v>36</v>
      </c>
      <c r="J37" s="444">
        <v>33</v>
      </c>
      <c r="K37" s="444">
        <v>48</v>
      </c>
      <c r="L37" s="444">
        <f t="shared" si="9"/>
        <v>143</v>
      </c>
      <c r="M37" s="445">
        <f t="shared" si="10"/>
        <v>0</v>
      </c>
      <c r="N37" s="445">
        <f t="shared" si="10"/>
        <v>0</v>
      </c>
      <c r="O37" s="445">
        <f t="shared" si="10"/>
        <v>0</v>
      </c>
      <c r="P37" s="445">
        <f t="shared" si="10"/>
        <v>0</v>
      </c>
      <c r="Q37" s="445">
        <f t="shared" si="10"/>
        <v>0</v>
      </c>
    </row>
    <row r="38" spans="1:17" s="413" customFormat="1" ht="18">
      <c r="A38" s="441">
        <v>28</v>
      </c>
      <c r="B38" s="442" t="s">
        <v>154</v>
      </c>
      <c r="C38" s="443">
        <v>0</v>
      </c>
      <c r="D38" s="443">
        <v>0</v>
      </c>
      <c r="E38" s="443">
        <v>2</v>
      </c>
      <c r="F38" s="443">
        <v>3</v>
      </c>
      <c r="G38" s="443">
        <f t="shared" si="8"/>
        <v>5</v>
      </c>
      <c r="H38" s="444">
        <v>0</v>
      </c>
      <c r="I38" s="444">
        <v>0</v>
      </c>
      <c r="J38" s="444">
        <v>2</v>
      </c>
      <c r="K38" s="444">
        <v>3</v>
      </c>
      <c r="L38" s="444">
        <f t="shared" si="9"/>
        <v>5</v>
      </c>
      <c r="M38" s="445">
        <f t="shared" si="10"/>
        <v>0</v>
      </c>
      <c r="N38" s="445">
        <f t="shared" si="10"/>
        <v>0</v>
      </c>
      <c r="O38" s="445">
        <f t="shared" si="10"/>
        <v>0</v>
      </c>
      <c r="P38" s="445">
        <f t="shared" si="10"/>
        <v>0</v>
      </c>
      <c r="Q38" s="445">
        <f t="shared" si="10"/>
        <v>0</v>
      </c>
    </row>
    <row r="39" spans="1:17" s="413" customFormat="1" ht="18">
      <c r="A39" s="441">
        <v>29</v>
      </c>
      <c r="B39" s="442" t="s">
        <v>155</v>
      </c>
      <c r="C39" s="443">
        <v>4</v>
      </c>
      <c r="D39" s="443">
        <v>25</v>
      </c>
      <c r="E39" s="443">
        <v>24</v>
      </c>
      <c r="F39" s="443">
        <v>60</v>
      </c>
      <c r="G39" s="443">
        <f t="shared" si="8"/>
        <v>113</v>
      </c>
      <c r="H39" s="444">
        <v>4</v>
      </c>
      <c r="I39" s="444">
        <v>25</v>
      </c>
      <c r="J39" s="444">
        <v>24</v>
      </c>
      <c r="K39" s="444">
        <v>60</v>
      </c>
      <c r="L39" s="444">
        <f t="shared" si="9"/>
        <v>113</v>
      </c>
      <c r="M39" s="445">
        <f t="shared" si="10"/>
        <v>0</v>
      </c>
      <c r="N39" s="445">
        <f t="shared" si="10"/>
        <v>0</v>
      </c>
      <c r="O39" s="445">
        <f t="shared" si="10"/>
        <v>0</v>
      </c>
      <c r="P39" s="445">
        <f t="shared" si="10"/>
        <v>0</v>
      </c>
      <c r="Q39" s="445">
        <f t="shared" si="10"/>
        <v>0</v>
      </c>
    </row>
    <row r="40" spans="1:17" s="413" customFormat="1" ht="18">
      <c r="A40" s="441">
        <v>30</v>
      </c>
      <c r="B40" s="442" t="s">
        <v>156</v>
      </c>
      <c r="C40" s="443">
        <v>1</v>
      </c>
      <c r="D40" s="443">
        <v>10</v>
      </c>
      <c r="E40" s="443">
        <v>29</v>
      </c>
      <c r="F40" s="443">
        <v>82</v>
      </c>
      <c r="G40" s="443">
        <f t="shared" si="8"/>
        <v>122</v>
      </c>
      <c r="H40" s="444">
        <v>1</v>
      </c>
      <c r="I40" s="444">
        <v>10</v>
      </c>
      <c r="J40" s="444">
        <v>29</v>
      </c>
      <c r="K40" s="444">
        <v>82</v>
      </c>
      <c r="L40" s="444">
        <f t="shared" si="9"/>
        <v>122</v>
      </c>
      <c r="M40" s="445">
        <f t="shared" si="10"/>
        <v>0</v>
      </c>
      <c r="N40" s="445">
        <f t="shared" si="10"/>
        <v>0</v>
      </c>
      <c r="O40" s="445">
        <f t="shared" si="10"/>
        <v>0</v>
      </c>
      <c r="P40" s="445">
        <f t="shared" si="10"/>
        <v>0</v>
      </c>
      <c r="Q40" s="445">
        <f t="shared" si="10"/>
        <v>0</v>
      </c>
    </row>
    <row r="41" spans="1:17" s="413" customFormat="1" ht="18">
      <c r="A41" s="441">
        <v>31</v>
      </c>
      <c r="B41" s="442" t="s">
        <v>157</v>
      </c>
      <c r="C41" s="443">
        <v>2</v>
      </c>
      <c r="D41" s="443">
        <v>10</v>
      </c>
      <c r="E41" s="443">
        <v>5</v>
      </c>
      <c r="F41" s="443">
        <v>7</v>
      </c>
      <c r="G41" s="443">
        <f t="shared" si="8"/>
        <v>24</v>
      </c>
      <c r="H41" s="444">
        <v>2</v>
      </c>
      <c r="I41" s="444">
        <v>11</v>
      </c>
      <c r="J41" s="444">
        <v>8</v>
      </c>
      <c r="K41" s="444">
        <v>7</v>
      </c>
      <c r="L41" s="444">
        <f t="shared" si="9"/>
        <v>28</v>
      </c>
      <c r="M41" s="445">
        <f t="shared" si="10"/>
        <v>0</v>
      </c>
      <c r="N41" s="445">
        <f t="shared" si="10"/>
        <v>-1</v>
      </c>
      <c r="O41" s="445">
        <f t="shared" si="10"/>
        <v>-3</v>
      </c>
      <c r="P41" s="445">
        <f t="shared" si="10"/>
        <v>0</v>
      </c>
      <c r="Q41" s="445">
        <f t="shared" si="10"/>
        <v>-4</v>
      </c>
    </row>
    <row r="42" spans="1:17" s="413" customFormat="1" ht="18">
      <c r="A42" s="441">
        <v>32</v>
      </c>
      <c r="B42" s="442" t="s">
        <v>158</v>
      </c>
      <c r="C42" s="443">
        <v>1</v>
      </c>
      <c r="D42" s="443">
        <v>12</v>
      </c>
      <c r="E42" s="443">
        <v>19</v>
      </c>
      <c r="F42" s="443">
        <v>61</v>
      </c>
      <c r="G42" s="443">
        <f t="shared" si="8"/>
        <v>93</v>
      </c>
      <c r="H42" s="444">
        <v>1</v>
      </c>
      <c r="I42" s="444">
        <v>10</v>
      </c>
      <c r="J42" s="444">
        <v>20</v>
      </c>
      <c r="K42" s="444">
        <v>61</v>
      </c>
      <c r="L42" s="444">
        <f t="shared" si="9"/>
        <v>92</v>
      </c>
      <c r="M42" s="445">
        <f t="shared" si="10"/>
        <v>0</v>
      </c>
      <c r="N42" s="445">
        <f t="shared" si="10"/>
        <v>2</v>
      </c>
      <c r="O42" s="445">
        <f t="shared" si="10"/>
        <v>-1</v>
      </c>
      <c r="P42" s="445">
        <f t="shared" si="10"/>
        <v>0</v>
      </c>
      <c r="Q42" s="445">
        <f t="shared" si="10"/>
        <v>1</v>
      </c>
    </row>
    <row r="43" spans="1:17" s="413" customFormat="1" ht="18">
      <c r="A43" s="441">
        <v>33</v>
      </c>
      <c r="B43" s="442" t="s">
        <v>314</v>
      </c>
      <c r="C43" s="443">
        <v>0</v>
      </c>
      <c r="D43" s="443">
        <v>17</v>
      </c>
      <c r="E43" s="443">
        <v>7</v>
      </c>
      <c r="F43" s="443">
        <v>9</v>
      </c>
      <c r="G43" s="443">
        <f t="shared" si="8"/>
        <v>33</v>
      </c>
      <c r="H43" s="444">
        <v>0</v>
      </c>
      <c r="I43" s="444">
        <v>17</v>
      </c>
      <c r="J43" s="444">
        <v>7</v>
      </c>
      <c r="K43" s="444">
        <v>9</v>
      </c>
      <c r="L43" s="444">
        <f t="shared" si="9"/>
        <v>33</v>
      </c>
      <c r="M43" s="445">
        <f t="shared" si="10"/>
        <v>0</v>
      </c>
      <c r="N43" s="445">
        <f t="shared" si="10"/>
        <v>0</v>
      </c>
      <c r="O43" s="445">
        <f t="shared" si="10"/>
        <v>0</v>
      </c>
      <c r="P43" s="445">
        <f t="shared" si="10"/>
        <v>0</v>
      </c>
      <c r="Q43" s="445">
        <f t="shared" si="10"/>
        <v>0</v>
      </c>
    </row>
    <row r="44" spans="1:17" s="413" customFormat="1" ht="18">
      <c r="A44" s="441">
        <v>34</v>
      </c>
      <c r="B44" s="442" t="s">
        <v>160</v>
      </c>
      <c r="C44" s="443">
        <v>1</v>
      </c>
      <c r="D44" s="443">
        <v>5</v>
      </c>
      <c r="E44" s="443">
        <v>11</v>
      </c>
      <c r="F44" s="443">
        <v>85</v>
      </c>
      <c r="G44" s="443">
        <f t="shared" si="8"/>
        <v>102</v>
      </c>
      <c r="H44" s="444">
        <v>1</v>
      </c>
      <c r="I44" s="444">
        <v>5</v>
      </c>
      <c r="J44" s="444">
        <v>11</v>
      </c>
      <c r="K44" s="444">
        <v>82</v>
      </c>
      <c r="L44" s="444">
        <f t="shared" si="9"/>
        <v>99</v>
      </c>
      <c r="M44" s="445">
        <f t="shared" si="10"/>
        <v>0</v>
      </c>
      <c r="N44" s="445">
        <f t="shared" si="10"/>
        <v>0</v>
      </c>
      <c r="O44" s="445">
        <f t="shared" si="10"/>
        <v>0</v>
      </c>
      <c r="P44" s="445">
        <f t="shared" si="10"/>
        <v>3</v>
      </c>
      <c r="Q44" s="445">
        <f t="shared" si="10"/>
        <v>3</v>
      </c>
    </row>
    <row r="45" spans="1:17" s="413" customFormat="1" ht="18">
      <c r="A45" s="441">
        <v>35</v>
      </c>
      <c r="B45" s="442" t="s">
        <v>161</v>
      </c>
      <c r="C45" s="443">
        <v>26</v>
      </c>
      <c r="D45" s="443">
        <v>89</v>
      </c>
      <c r="E45" s="443">
        <v>114</v>
      </c>
      <c r="F45" s="443">
        <v>828</v>
      </c>
      <c r="G45" s="443">
        <f t="shared" si="8"/>
        <v>1057</v>
      </c>
      <c r="H45" s="444">
        <v>26</v>
      </c>
      <c r="I45" s="444">
        <v>108</v>
      </c>
      <c r="J45" s="444">
        <v>113</v>
      </c>
      <c r="K45" s="444">
        <v>814</v>
      </c>
      <c r="L45" s="444">
        <f t="shared" si="9"/>
        <v>1061</v>
      </c>
      <c r="M45" s="445">
        <f t="shared" si="10"/>
        <v>0</v>
      </c>
      <c r="N45" s="445">
        <f t="shared" si="10"/>
        <v>-19</v>
      </c>
      <c r="O45" s="445">
        <f t="shared" si="10"/>
        <v>1</v>
      </c>
      <c r="P45" s="445">
        <f t="shared" si="10"/>
        <v>14</v>
      </c>
      <c r="Q45" s="445">
        <f t="shared" si="10"/>
        <v>-4</v>
      </c>
    </row>
    <row r="46" spans="1:17" s="413" customFormat="1" ht="18">
      <c r="A46" s="441">
        <v>36</v>
      </c>
      <c r="B46" s="442" t="s">
        <v>162</v>
      </c>
      <c r="C46" s="443">
        <v>118</v>
      </c>
      <c r="D46" s="443">
        <v>271</v>
      </c>
      <c r="E46" s="443">
        <v>275</v>
      </c>
      <c r="F46" s="443">
        <v>700</v>
      </c>
      <c r="G46" s="443">
        <f t="shared" si="8"/>
        <v>1364</v>
      </c>
      <c r="H46" s="444">
        <v>118</v>
      </c>
      <c r="I46" s="444">
        <v>267</v>
      </c>
      <c r="J46" s="444">
        <v>284</v>
      </c>
      <c r="K46" s="444">
        <v>707</v>
      </c>
      <c r="L46" s="444">
        <f t="shared" si="9"/>
        <v>1376</v>
      </c>
      <c r="M46" s="445">
        <f t="shared" si="10"/>
        <v>0</v>
      </c>
      <c r="N46" s="445">
        <f t="shared" si="10"/>
        <v>4</v>
      </c>
      <c r="O46" s="445">
        <f t="shared" si="10"/>
        <v>-9</v>
      </c>
      <c r="P46" s="445">
        <f t="shared" si="10"/>
        <v>-7</v>
      </c>
      <c r="Q46" s="445">
        <f t="shared" si="10"/>
        <v>-12</v>
      </c>
    </row>
    <row r="47" spans="1:17" s="413" customFormat="1" ht="18">
      <c r="A47" s="441">
        <v>37</v>
      </c>
      <c r="B47" s="442" t="s">
        <v>45</v>
      </c>
      <c r="C47" s="443">
        <v>45</v>
      </c>
      <c r="D47" s="443">
        <v>83</v>
      </c>
      <c r="E47" s="443">
        <v>162</v>
      </c>
      <c r="F47" s="443">
        <v>937</v>
      </c>
      <c r="G47" s="443">
        <f t="shared" si="8"/>
        <v>1227</v>
      </c>
      <c r="H47" s="444">
        <v>45</v>
      </c>
      <c r="I47" s="444">
        <v>87</v>
      </c>
      <c r="J47" s="444">
        <v>166</v>
      </c>
      <c r="K47" s="444">
        <v>936</v>
      </c>
      <c r="L47" s="444">
        <f t="shared" si="9"/>
        <v>1234</v>
      </c>
      <c r="M47" s="445">
        <f t="shared" si="10"/>
        <v>0</v>
      </c>
      <c r="N47" s="445">
        <f t="shared" si="10"/>
        <v>-4</v>
      </c>
      <c r="O47" s="445">
        <f t="shared" si="10"/>
        <v>-4</v>
      </c>
      <c r="P47" s="445">
        <f t="shared" si="10"/>
        <v>1</v>
      </c>
      <c r="Q47" s="445">
        <f t="shared" si="10"/>
        <v>-7</v>
      </c>
    </row>
    <row r="48" spans="1:17" s="413" customFormat="1" ht="18">
      <c r="A48" s="441">
        <v>38</v>
      </c>
      <c r="B48" s="442" t="s">
        <v>163</v>
      </c>
      <c r="C48" s="443">
        <v>0</v>
      </c>
      <c r="D48" s="443">
        <v>13</v>
      </c>
      <c r="E48" s="443">
        <v>13</v>
      </c>
      <c r="F48" s="443">
        <v>63</v>
      </c>
      <c r="G48" s="443">
        <f t="shared" si="8"/>
        <v>89</v>
      </c>
      <c r="H48" s="444">
        <v>10</v>
      </c>
      <c r="I48" s="444">
        <v>11</v>
      </c>
      <c r="J48" s="444">
        <v>14</v>
      </c>
      <c r="K48" s="444">
        <v>70</v>
      </c>
      <c r="L48" s="444">
        <f t="shared" si="9"/>
        <v>105</v>
      </c>
      <c r="M48" s="445">
        <f t="shared" si="10"/>
        <v>-10</v>
      </c>
      <c r="N48" s="445">
        <f t="shared" si="10"/>
        <v>2</v>
      </c>
      <c r="O48" s="445">
        <f t="shared" si="10"/>
        <v>-1</v>
      </c>
      <c r="P48" s="445">
        <f t="shared" si="10"/>
        <v>-7</v>
      </c>
      <c r="Q48" s="445">
        <f t="shared" si="10"/>
        <v>-16</v>
      </c>
    </row>
    <row r="49" spans="1:17" s="413" customFormat="1" ht="18">
      <c r="A49" s="441">
        <v>39</v>
      </c>
      <c r="B49" s="442" t="s">
        <v>164</v>
      </c>
      <c r="C49" s="443">
        <v>0</v>
      </c>
      <c r="D49" s="443">
        <v>0</v>
      </c>
      <c r="E49" s="443">
        <v>10</v>
      </c>
      <c r="F49" s="443">
        <v>10</v>
      </c>
      <c r="G49" s="443">
        <f t="shared" si="8"/>
        <v>20</v>
      </c>
      <c r="H49" s="451">
        <v>0</v>
      </c>
      <c r="I49" s="451">
        <v>0</v>
      </c>
      <c r="J49" s="451">
        <v>0</v>
      </c>
      <c r="K49" s="451">
        <v>0</v>
      </c>
      <c r="L49" s="451">
        <v>0</v>
      </c>
      <c r="M49" s="445">
        <f t="shared" si="10"/>
        <v>0</v>
      </c>
      <c r="N49" s="445">
        <f t="shared" si="10"/>
        <v>0</v>
      </c>
      <c r="O49" s="445">
        <f t="shared" si="10"/>
        <v>10</v>
      </c>
      <c r="P49" s="445">
        <f t="shared" si="10"/>
        <v>10</v>
      </c>
      <c r="Q49" s="445">
        <f t="shared" si="10"/>
        <v>20</v>
      </c>
    </row>
    <row r="50" spans="1:17" s="419" customFormat="1" ht="18">
      <c r="A50" s="438"/>
      <c r="B50" s="439" t="s">
        <v>69</v>
      </c>
      <c r="C50" s="446">
        <f t="shared" ref="C50:G50" si="11">SUM(C32:C49)</f>
        <v>342</v>
      </c>
      <c r="D50" s="446">
        <f t="shared" si="11"/>
        <v>922</v>
      </c>
      <c r="E50" s="446">
        <f t="shared" si="11"/>
        <v>1063</v>
      </c>
      <c r="F50" s="446">
        <f t="shared" si="11"/>
        <v>3371</v>
      </c>
      <c r="G50" s="446">
        <f t="shared" si="11"/>
        <v>5698</v>
      </c>
      <c r="H50" s="447">
        <f>SUM(H32:H49)</f>
        <v>354</v>
      </c>
      <c r="I50" s="447">
        <f>SUM(I32:I49)</f>
        <v>942</v>
      </c>
      <c r="J50" s="447">
        <f>SUM(J32:J49)</f>
        <v>1060</v>
      </c>
      <c r="K50" s="447">
        <f>SUM(K32:K49)</f>
        <v>3398</v>
      </c>
      <c r="L50" s="447">
        <f>SUM(L32:L49)</f>
        <v>5754</v>
      </c>
      <c r="M50" s="448">
        <f t="shared" si="10"/>
        <v>-12</v>
      </c>
      <c r="N50" s="448">
        <f t="shared" si="10"/>
        <v>-20</v>
      </c>
      <c r="O50" s="448">
        <f t="shared" si="10"/>
        <v>3</v>
      </c>
      <c r="P50" s="448">
        <f t="shared" si="10"/>
        <v>-27</v>
      </c>
      <c r="Q50" s="448">
        <f t="shared" si="10"/>
        <v>-56</v>
      </c>
    </row>
    <row r="51" spans="1:17" s="413" customFormat="1" ht="18">
      <c r="A51" s="438"/>
      <c r="B51" s="439" t="s">
        <v>71</v>
      </c>
      <c r="C51" s="445"/>
      <c r="D51" s="445"/>
      <c r="E51" s="445"/>
      <c r="F51" s="445"/>
      <c r="G51" s="445"/>
      <c r="H51" s="452"/>
      <c r="I51" s="452"/>
      <c r="J51" s="452"/>
      <c r="K51" s="452"/>
      <c r="L51" s="452"/>
      <c r="M51" s="445"/>
      <c r="N51" s="445"/>
      <c r="O51" s="445"/>
      <c r="P51" s="445"/>
      <c r="Q51" s="445"/>
    </row>
    <row r="52" spans="1:17" s="413" customFormat="1" ht="18">
      <c r="A52" s="441">
        <v>40</v>
      </c>
      <c r="B52" s="442" t="s">
        <v>165</v>
      </c>
      <c r="C52" s="443">
        <v>2</v>
      </c>
      <c r="D52" s="443">
        <v>5</v>
      </c>
      <c r="E52" s="443">
        <v>4</v>
      </c>
      <c r="F52" s="443">
        <v>1</v>
      </c>
      <c r="G52" s="443">
        <f t="shared" ref="G52:G54" si="12">SUM(C52:F52)</f>
        <v>12</v>
      </c>
      <c r="H52" s="444">
        <v>2</v>
      </c>
      <c r="I52" s="444">
        <v>0</v>
      </c>
      <c r="J52" s="444">
        <v>2</v>
      </c>
      <c r="K52" s="444">
        <v>0</v>
      </c>
      <c r="L52" s="444">
        <f t="shared" ref="L52:L54" si="13">SUM(H52:K52)</f>
        <v>4</v>
      </c>
      <c r="M52" s="445">
        <f t="shared" ref="M52:Q57" si="14">C52-H52</f>
        <v>0</v>
      </c>
      <c r="N52" s="445">
        <f t="shared" si="14"/>
        <v>5</v>
      </c>
      <c r="O52" s="445">
        <f t="shared" si="14"/>
        <v>2</v>
      </c>
      <c r="P52" s="445">
        <f t="shared" si="14"/>
        <v>1</v>
      </c>
      <c r="Q52" s="445">
        <f t="shared" si="14"/>
        <v>8</v>
      </c>
    </row>
    <row r="53" spans="1:17" s="413" customFormat="1" ht="18">
      <c r="A53" s="441">
        <v>41</v>
      </c>
      <c r="B53" s="442" t="s">
        <v>166</v>
      </c>
      <c r="C53" s="443">
        <v>144</v>
      </c>
      <c r="D53" s="443">
        <v>80</v>
      </c>
      <c r="E53" s="443">
        <v>55</v>
      </c>
      <c r="F53" s="443">
        <v>0</v>
      </c>
      <c r="G53" s="443">
        <f t="shared" si="12"/>
        <v>279</v>
      </c>
      <c r="H53" s="444">
        <v>144</v>
      </c>
      <c r="I53" s="444">
        <v>80</v>
      </c>
      <c r="J53" s="444">
        <v>55</v>
      </c>
      <c r="K53" s="444">
        <v>0</v>
      </c>
      <c r="L53" s="444">
        <f t="shared" si="13"/>
        <v>279</v>
      </c>
      <c r="M53" s="445">
        <f t="shared" si="14"/>
        <v>0</v>
      </c>
      <c r="N53" s="445">
        <f t="shared" si="14"/>
        <v>0</v>
      </c>
      <c r="O53" s="445">
        <f t="shared" si="14"/>
        <v>0</v>
      </c>
      <c r="P53" s="445">
        <f t="shared" si="14"/>
        <v>0</v>
      </c>
      <c r="Q53" s="445">
        <f t="shared" si="14"/>
        <v>0</v>
      </c>
    </row>
    <row r="54" spans="1:17" s="413" customFormat="1" ht="18">
      <c r="A54" s="441">
        <v>42</v>
      </c>
      <c r="B54" s="442" t="s">
        <v>167</v>
      </c>
      <c r="C54" s="443">
        <v>17</v>
      </c>
      <c r="D54" s="443">
        <v>35</v>
      </c>
      <c r="E54" s="443">
        <v>32</v>
      </c>
      <c r="F54" s="443">
        <v>0</v>
      </c>
      <c r="G54" s="443">
        <f t="shared" si="12"/>
        <v>84</v>
      </c>
      <c r="H54" s="444">
        <v>17</v>
      </c>
      <c r="I54" s="444">
        <v>35</v>
      </c>
      <c r="J54" s="444">
        <v>32</v>
      </c>
      <c r="K54" s="444">
        <v>0</v>
      </c>
      <c r="L54" s="444">
        <f t="shared" si="13"/>
        <v>84</v>
      </c>
      <c r="M54" s="445">
        <f t="shared" si="14"/>
        <v>0</v>
      </c>
      <c r="N54" s="445">
        <f t="shared" si="14"/>
        <v>0</v>
      </c>
      <c r="O54" s="445">
        <f t="shared" si="14"/>
        <v>0</v>
      </c>
      <c r="P54" s="445">
        <f t="shared" si="14"/>
        <v>0</v>
      </c>
      <c r="Q54" s="445">
        <f t="shared" si="14"/>
        <v>0</v>
      </c>
    </row>
    <row r="55" spans="1:17" s="419" customFormat="1" ht="18">
      <c r="A55" s="438"/>
      <c r="B55" s="439" t="s">
        <v>72</v>
      </c>
      <c r="C55" s="446">
        <f>SUM(C52:C54)</f>
        <v>163</v>
      </c>
      <c r="D55" s="446">
        <f t="shared" ref="D55:G55" si="15">SUM(D52:D54)</f>
        <v>120</v>
      </c>
      <c r="E55" s="446">
        <f t="shared" si="15"/>
        <v>91</v>
      </c>
      <c r="F55" s="446">
        <f t="shared" si="15"/>
        <v>1</v>
      </c>
      <c r="G55" s="446">
        <f t="shared" si="15"/>
        <v>375</v>
      </c>
      <c r="H55" s="447">
        <f>SUM(H52:H54)</f>
        <v>163</v>
      </c>
      <c r="I55" s="447">
        <f t="shared" ref="I55:L55" si="16">SUM(I52:I54)</f>
        <v>115</v>
      </c>
      <c r="J55" s="447">
        <f t="shared" si="16"/>
        <v>89</v>
      </c>
      <c r="K55" s="447">
        <f t="shared" si="16"/>
        <v>0</v>
      </c>
      <c r="L55" s="447">
        <f t="shared" si="16"/>
        <v>367</v>
      </c>
      <c r="M55" s="448">
        <f t="shared" si="14"/>
        <v>0</v>
      </c>
      <c r="N55" s="448">
        <f t="shared" si="14"/>
        <v>5</v>
      </c>
      <c r="O55" s="448">
        <f t="shared" si="14"/>
        <v>2</v>
      </c>
      <c r="P55" s="448">
        <f t="shared" si="14"/>
        <v>1</v>
      </c>
      <c r="Q55" s="448">
        <f t="shared" si="14"/>
        <v>8</v>
      </c>
    </row>
    <row r="56" spans="1:17" s="419" customFormat="1" ht="18">
      <c r="A56" s="439" t="s">
        <v>232</v>
      </c>
      <c r="B56" s="439"/>
      <c r="C56" s="446">
        <f t="shared" ref="C56:L56" si="17">SUM(C12,C30,C50,C55)</f>
        <v>2278</v>
      </c>
      <c r="D56" s="446">
        <f t="shared" si="17"/>
        <v>3502</v>
      </c>
      <c r="E56" s="446">
        <f t="shared" si="17"/>
        <v>4151</v>
      </c>
      <c r="F56" s="446">
        <f t="shared" si="17"/>
        <v>6744</v>
      </c>
      <c r="G56" s="446">
        <f t="shared" si="17"/>
        <v>16675</v>
      </c>
      <c r="H56" s="447">
        <f t="shared" si="17"/>
        <v>2353</v>
      </c>
      <c r="I56" s="447">
        <f t="shared" si="17"/>
        <v>3321</v>
      </c>
      <c r="J56" s="447">
        <f t="shared" si="17"/>
        <v>3964</v>
      </c>
      <c r="K56" s="447">
        <f t="shared" si="17"/>
        <v>6960</v>
      </c>
      <c r="L56" s="447">
        <f t="shared" si="17"/>
        <v>16598</v>
      </c>
      <c r="M56" s="448">
        <f t="shared" si="14"/>
        <v>-75</v>
      </c>
      <c r="N56" s="448">
        <f t="shared" si="14"/>
        <v>181</v>
      </c>
      <c r="O56" s="448">
        <f t="shared" si="14"/>
        <v>187</v>
      </c>
      <c r="P56" s="448">
        <f t="shared" si="14"/>
        <v>-216</v>
      </c>
      <c r="Q56" s="448">
        <f t="shared" si="14"/>
        <v>77</v>
      </c>
    </row>
    <row r="57" spans="1:17" s="419" customFormat="1" ht="18">
      <c r="A57" s="439" t="s">
        <v>233</v>
      </c>
      <c r="B57" s="439"/>
      <c r="C57" s="453">
        <f t="shared" ref="C57:L57" si="18">SUM(C12,,C30,C50)</f>
        <v>2115</v>
      </c>
      <c r="D57" s="453">
        <f t="shared" si="18"/>
        <v>3382</v>
      </c>
      <c r="E57" s="453">
        <f t="shared" si="18"/>
        <v>4060</v>
      </c>
      <c r="F57" s="453">
        <f t="shared" si="18"/>
        <v>6743</v>
      </c>
      <c r="G57" s="453">
        <f t="shared" si="18"/>
        <v>16300</v>
      </c>
      <c r="H57" s="454">
        <f t="shared" si="18"/>
        <v>2190</v>
      </c>
      <c r="I57" s="454">
        <f t="shared" si="18"/>
        <v>3206</v>
      </c>
      <c r="J57" s="454">
        <f t="shared" si="18"/>
        <v>3875</v>
      </c>
      <c r="K57" s="454">
        <f t="shared" si="18"/>
        <v>6960</v>
      </c>
      <c r="L57" s="454">
        <f t="shared" si="18"/>
        <v>16231</v>
      </c>
      <c r="M57" s="448">
        <f t="shared" si="14"/>
        <v>-75</v>
      </c>
      <c r="N57" s="448">
        <f t="shared" si="14"/>
        <v>176</v>
      </c>
      <c r="O57" s="448">
        <f t="shared" si="14"/>
        <v>185</v>
      </c>
      <c r="P57" s="448">
        <f t="shared" si="14"/>
        <v>-217</v>
      </c>
      <c r="Q57" s="448">
        <f t="shared" si="14"/>
        <v>69</v>
      </c>
    </row>
    <row r="58" spans="1:17" s="413" customFormat="1" ht="18">
      <c r="A58" s="438" t="s">
        <v>75</v>
      </c>
      <c r="B58" s="439" t="s">
        <v>76</v>
      </c>
      <c r="C58" s="443"/>
      <c r="D58" s="443"/>
      <c r="E58" s="443"/>
      <c r="F58" s="443"/>
      <c r="G58" s="443"/>
      <c r="H58" s="444"/>
      <c r="I58" s="444"/>
      <c r="J58" s="444"/>
      <c r="K58" s="444"/>
      <c r="L58" s="444"/>
      <c r="M58" s="445"/>
      <c r="N58" s="445"/>
      <c r="O58" s="445"/>
      <c r="P58" s="445"/>
      <c r="Q58" s="445"/>
    </row>
    <row r="59" spans="1:17" s="413" customFormat="1" ht="18">
      <c r="A59" s="441">
        <v>43</v>
      </c>
      <c r="B59" s="442" t="s">
        <v>168</v>
      </c>
      <c r="C59" s="443">
        <v>0</v>
      </c>
      <c r="D59" s="443">
        <v>0</v>
      </c>
      <c r="E59" s="443">
        <v>0</v>
      </c>
      <c r="F59" s="443">
        <v>0</v>
      </c>
      <c r="G59" s="443">
        <f>SUM(C59:F59)</f>
        <v>0</v>
      </c>
      <c r="H59" s="444">
        <v>0</v>
      </c>
      <c r="I59" s="444">
        <v>0</v>
      </c>
      <c r="J59" s="444">
        <v>0</v>
      </c>
      <c r="K59" s="444">
        <v>0</v>
      </c>
      <c r="L59" s="444">
        <f>SUM(H59:K59)</f>
        <v>0</v>
      </c>
      <c r="M59" s="445">
        <f t="shared" ref="M59:Q69" si="19">C59-H59</f>
        <v>0</v>
      </c>
      <c r="N59" s="445">
        <f t="shared" si="19"/>
        <v>0</v>
      </c>
      <c r="O59" s="445">
        <f t="shared" si="19"/>
        <v>0</v>
      </c>
      <c r="P59" s="445">
        <f t="shared" si="19"/>
        <v>0</v>
      </c>
      <c r="Q59" s="445">
        <f t="shared" si="19"/>
        <v>0</v>
      </c>
    </row>
    <row r="60" spans="1:17" ht="18">
      <c r="A60" s="441">
        <v>44</v>
      </c>
      <c r="B60" s="442" t="s">
        <v>169</v>
      </c>
      <c r="C60" s="443">
        <v>0</v>
      </c>
      <c r="D60" s="443">
        <v>0</v>
      </c>
      <c r="E60" s="443">
        <v>15</v>
      </c>
      <c r="F60" s="443">
        <v>9</v>
      </c>
      <c r="G60" s="443">
        <f t="shared" ref="G60:G63" si="20">SUM(C60:F60)</f>
        <v>24</v>
      </c>
      <c r="H60" s="444">
        <v>0</v>
      </c>
      <c r="I60" s="444">
        <v>0</v>
      </c>
      <c r="J60" s="444">
        <v>15</v>
      </c>
      <c r="K60" s="444">
        <v>9</v>
      </c>
      <c r="L60" s="444">
        <f t="shared" ref="L60:L63" si="21">SUM(H60:K60)</f>
        <v>24</v>
      </c>
      <c r="M60" s="445">
        <f t="shared" si="19"/>
        <v>0</v>
      </c>
      <c r="N60" s="445">
        <f t="shared" si="19"/>
        <v>0</v>
      </c>
      <c r="O60" s="445">
        <f t="shared" si="19"/>
        <v>0</v>
      </c>
      <c r="P60" s="445">
        <f t="shared" si="19"/>
        <v>0</v>
      </c>
      <c r="Q60" s="445">
        <f t="shared" si="19"/>
        <v>0</v>
      </c>
    </row>
    <row r="61" spans="1:17" s="413" customFormat="1" ht="18">
      <c r="A61" s="441">
        <v>45</v>
      </c>
      <c r="B61" s="442" t="s">
        <v>170</v>
      </c>
      <c r="C61" s="443">
        <v>0</v>
      </c>
      <c r="D61" s="443">
        <v>0</v>
      </c>
      <c r="E61" s="443">
        <v>0</v>
      </c>
      <c r="F61" s="443">
        <v>0</v>
      </c>
      <c r="G61" s="443">
        <f t="shared" si="20"/>
        <v>0</v>
      </c>
      <c r="H61" s="444">
        <v>0</v>
      </c>
      <c r="I61" s="444">
        <v>0</v>
      </c>
      <c r="J61" s="444">
        <v>0</v>
      </c>
      <c r="K61" s="444">
        <v>0</v>
      </c>
      <c r="L61" s="444">
        <f t="shared" si="21"/>
        <v>0</v>
      </c>
      <c r="M61" s="445">
        <f t="shared" si="19"/>
        <v>0</v>
      </c>
      <c r="N61" s="445">
        <f t="shared" si="19"/>
        <v>0</v>
      </c>
      <c r="O61" s="445">
        <f t="shared" si="19"/>
        <v>0</v>
      </c>
      <c r="P61" s="445">
        <f t="shared" si="19"/>
        <v>0</v>
      </c>
      <c r="Q61" s="445">
        <f t="shared" si="19"/>
        <v>0</v>
      </c>
    </row>
    <row r="62" spans="1:17" s="413" customFormat="1" ht="18">
      <c r="A62" s="438"/>
      <c r="B62" s="439" t="s">
        <v>171</v>
      </c>
      <c r="C62" s="443">
        <f>SUM(C59:C61)</f>
        <v>0</v>
      </c>
      <c r="D62" s="443">
        <f t="shared" ref="D62:G62" si="22">SUM(D59:D61)</f>
        <v>0</v>
      </c>
      <c r="E62" s="443">
        <f t="shared" si="22"/>
        <v>15</v>
      </c>
      <c r="F62" s="443">
        <f t="shared" si="22"/>
        <v>9</v>
      </c>
      <c r="G62" s="443">
        <f t="shared" si="22"/>
        <v>24</v>
      </c>
      <c r="H62" s="444">
        <f>SUM(H59:H61)</f>
        <v>0</v>
      </c>
      <c r="I62" s="444">
        <f t="shared" ref="I62:L62" si="23">SUM(I59:I61)</f>
        <v>0</v>
      </c>
      <c r="J62" s="444">
        <f t="shared" si="23"/>
        <v>15</v>
      </c>
      <c r="K62" s="444">
        <f t="shared" si="23"/>
        <v>9</v>
      </c>
      <c r="L62" s="444">
        <f t="shared" si="23"/>
        <v>24</v>
      </c>
      <c r="M62" s="445">
        <f t="shared" si="19"/>
        <v>0</v>
      </c>
      <c r="N62" s="445">
        <f t="shared" si="19"/>
        <v>0</v>
      </c>
      <c r="O62" s="445">
        <f t="shared" si="19"/>
        <v>0</v>
      </c>
      <c r="P62" s="445">
        <f t="shared" si="19"/>
        <v>0</v>
      </c>
      <c r="Q62" s="445">
        <f t="shared" si="19"/>
        <v>0</v>
      </c>
    </row>
    <row r="63" spans="1:17" s="413" customFormat="1" ht="18">
      <c r="A63" s="438">
        <v>46</v>
      </c>
      <c r="B63" s="439" t="s">
        <v>172</v>
      </c>
      <c r="C63" s="443">
        <v>0</v>
      </c>
      <c r="D63" s="443">
        <v>0</v>
      </c>
      <c r="E63" s="443">
        <v>0</v>
      </c>
      <c r="F63" s="443">
        <v>0</v>
      </c>
      <c r="G63" s="443">
        <f t="shared" si="20"/>
        <v>0</v>
      </c>
      <c r="H63" s="444">
        <v>0</v>
      </c>
      <c r="I63" s="444">
        <v>0</v>
      </c>
      <c r="J63" s="444">
        <v>0</v>
      </c>
      <c r="K63" s="444">
        <v>0</v>
      </c>
      <c r="L63" s="444">
        <f t="shared" si="21"/>
        <v>0</v>
      </c>
      <c r="M63" s="445">
        <f t="shared" si="19"/>
        <v>0</v>
      </c>
      <c r="N63" s="445">
        <f t="shared" si="19"/>
        <v>0</v>
      </c>
      <c r="O63" s="445">
        <f t="shared" si="19"/>
        <v>0</v>
      </c>
      <c r="P63" s="445">
        <f t="shared" si="19"/>
        <v>0</v>
      </c>
      <c r="Q63" s="445">
        <f t="shared" si="19"/>
        <v>0</v>
      </c>
    </row>
    <row r="64" spans="1:17" s="413" customFormat="1" ht="18">
      <c r="A64" s="438"/>
      <c r="B64" s="439" t="s">
        <v>78</v>
      </c>
      <c r="C64" s="448">
        <f>SUM(C63)</f>
        <v>0</v>
      </c>
      <c r="D64" s="448">
        <f t="shared" ref="D64:G64" si="24">SUM(D63)</f>
        <v>0</v>
      </c>
      <c r="E64" s="448">
        <f t="shared" si="24"/>
        <v>0</v>
      </c>
      <c r="F64" s="448">
        <f t="shared" si="24"/>
        <v>0</v>
      </c>
      <c r="G64" s="448">
        <f t="shared" si="24"/>
        <v>0</v>
      </c>
      <c r="H64" s="455">
        <f>SUM(H63)</f>
        <v>0</v>
      </c>
      <c r="I64" s="455">
        <f t="shared" ref="I64:L64" si="25">SUM(I63)</f>
        <v>0</v>
      </c>
      <c r="J64" s="455">
        <f t="shared" si="25"/>
        <v>0</v>
      </c>
      <c r="K64" s="455">
        <f t="shared" si="25"/>
        <v>0</v>
      </c>
      <c r="L64" s="455">
        <f t="shared" si="25"/>
        <v>0</v>
      </c>
      <c r="M64" s="445">
        <f t="shared" si="19"/>
        <v>0</v>
      </c>
      <c r="N64" s="445">
        <f t="shared" si="19"/>
        <v>0</v>
      </c>
      <c r="O64" s="445">
        <f t="shared" si="19"/>
        <v>0</v>
      </c>
      <c r="P64" s="445">
        <f t="shared" si="19"/>
        <v>0</v>
      </c>
      <c r="Q64" s="445">
        <f t="shared" si="19"/>
        <v>0</v>
      </c>
    </row>
    <row r="65" spans="1:17" s="413" customFormat="1" ht="18">
      <c r="A65" s="438" t="s">
        <v>234</v>
      </c>
      <c r="B65" s="439" t="s">
        <v>80</v>
      </c>
      <c r="C65" s="448">
        <v>0</v>
      </c>
      <c r="D65" s="448">
        <v>0</v>
      </c>
      <c r="E65" s="448">
        <v>0</v>
      </c>
      <c r="F65" s="448">
        <v>0</v>
      </c>
      <c r="G65" s="448">
        <v>0</v>
      </c>
      <c r="H65" s="451">
        <v>0</v>
      </c>
      <c r="I65" s="451">
        <v>0</v>
      </c>
      <c r="J65" s="451">
        <v>0</v>
      </c>
      <c r="K65" s="451">
        <v>0</v>
      </c>
      <c r="L65" s="451">
        <v>0</v>
      </c>
      <c r="M65" s="445">
        <f t="shared" si="19"/>
        <v>0</v>
      </c>
      <c r="N65" s="445">
        <f t="shared" si="19"/>
        <v>0</v>
      </c>
      <c r="O65" s="445">
        <f t="shared" si="19"/>
        <v>0</v>
      </c>
      <c r="P65" s="445">
        <f t="shared" si="19"/>
        <v>0</v>
      </c>
      <c r="Q65" s="445">
        <f t="shared" si="19"/>
        <v>0</v>
      </c>
    </row>
    <row r="66" spans="1:17" s="413" customFormat="1" ht="18">
      <c r="A66" s="438">
        <v>1</v>
      </c>
      <c r="B66" s="439" t="s">
        <v>173</v>
      </c>
      <c r="C66" s="448">
        <v>3</v>
      </c>
      <c r="D66" s="448">
        <v>7</v>
      </c>
      <c r="E66" s="448">
        <v>14</v>
      </c>
      <c r="F66" s="448">
        <v>9</v>
      </c>
      <c r="G66" s="443">
        <f t="shared" ref="G66:G67" si="26">SUM(C66:F66)</f>
        <v>33</v>
      </c>
      <c r="H66" s="451"/>
      <c r="I66" s="451"/>
      <c r="J66" s="451"/>
      <c r="K66" s="451"/>
      <c r="L66" s="451"/>
      <c r="M66" s="445">
        <f t="shared" si="19"/>
        <v>3</v>
      </c>
      <c r="N66" s="445">
        <f t="shared" si="19"/>
        <v>7</v>
      </c>
      <c r="O66" s="445">
        <f t="shared" si="19"/>
        <v>14</v>
      </c>
      <c r="P66" s="445">
        <f t="shared" si="19"/>
        <v>9</v>
      </c>
      <c r="Q66" s="445">
        <f t="shared" si="19"/>
        <v>33</v>
      </c>
    </row>
    <row r="67" spans="1:17" s="413" customFormat="1" ht="18">
      <c r="A67" s="438">
        <v>2</v>
      </c>
      <c r="B67" s="439" t="s">
        <v>174</v>
      </c>
      <c r="C67" s="448">
        <v>0</v>
      </c>
      <c r="D67" s="448">
        <v>0</v>
      </c>
      <c r="E67" s="448">
        <v>0</v>
      </c>
      <c r="F67" s="448">
        <v>0</v>
      </c>
      <c r="G67" s="443">
        <f t="shared" si="26"/>
        <v>0</v>
      </c>
      <c r="H67" s="451"/>
      <c r="I67" s="451"/>
      <c r="J67" s="451"/>
      <c r="K67" s="451"/>
      <c r="L67" s="451"/>
      <c r="M67" s="445">
        <f t="shared" si="19"/>
        <v>0</v>
      </c>
      <c r="N67" s="445">
        <f t="shared" si="19"/>
        <v>0</v>
      </c>
      <c r="O67" s="445">
        <f t="shared" si="19"/>
        <v>0</v>
      </c>
      <c r="P67" s="445">
        <f t="shared" si="19"/>
        <v>0</v>
      </c>
      <c r="Q67" s="445">
        <f t="shared" si="19"/>
        <v>0</v>
      </c>
    </row>
    <row r="68" spans="1:17" s="413" customFormat="1" ht="18">
      <c r="A68" s="438"/>
      <c r="B68" s="439" t="s">
        <v>81</v>
      </c>
      <c r="C68" s="456">
        <f t="shared" ref="C68:G68" si="27">SUM(C66:C67)</f>
        <v>3</v>
      </c>
      <c r="D68" s="456">
        <f t="shared" si="27"/>
        <v>7</v>
      </c>
      <c r="E68" s="456">
        <f t="shared" si="27"/>
        <v>14</v>
      </c>
      <c r="F68" s="456">
        <f t="shared" si="27"/>
        <v>9</v>
      </c>
      <c r="G68" s="456">
        <f t="shared" si="27"/>
        <v>33</v>
      </c>
      <c r="H68" s="451"/>
      <c r="I68" s="451"/>
      <c r="J68" s="451"/>
      <c r="K68" s="451"/>
      <c r="L68" s="451"/>
      <c r="M68" s="445">
        <f t="shared" si="19"/>
        <v>3</v>
      </c>
      <c r="N68" s="445">
        <f t="shared" si="19"/>
        <v>7</v>
      </c>
      <c r="O68" s="445">
        <f t="shared" si="19"/>
        <v>14</v>
      </c>
      <c r="P68" s="445">
        <f t="shared" si="19"/>
        <v>9</v>
      </c>
      <c r="Q68" s="445">
        <f t="shared" si="19"/>
        <v>33</v>
      </c>
    </row>
    <row r="69" spans="1:17" s="459" customFormat="1" ht="15.75">
      <c r="A69" s="282"/>
      <c r="B69" s="439" t="s">
        <v>235</v>
      </c>
      <c r="C69" s="439">
        <f>SUM(C56,C62,C64,C68)</f>
        <v>2281</v>
      </c>
      <c r="D69" s="439">
        <f>SUM(D56,D62,D64,D68)</f>
        <v>3509</v>
      </c>
      <c r="E69" s="439">
        <f>SUM(E56,E62,E64,E68)</f>
        <v>4180</v>
      </c>
      <c r="F69" s="439">
        <f>SUM(F56,F62,F64,F68)</f>
        <v>6762</v>
      </c>
      <c r="G69" s="439">
        <f>SUM(G56,G62,G64,G68)</f>
        <v>16732</v>
      </c>
      <c r="H69" s="457">
        <f>SUM(H56,H62,H64)</f>
        <v>2353</v>
      </c>
      <c r="I69" s="457">
        <f>SUM(I56,I62,I64)</f>
        <v>3321</v>
      </c>
      <c r="J69" s="457">
        <f>SUM(J56,J62,J64)</f>
        <v>3979</v>
      </c>
      <c r="K69" s="457">
        <f>SUM(K56,K62,K64)</f>
        <v>6969</v>
      </c>
      <c r="L69" s="457">
        <f>SUM(L56,L62,L64)</f>
        <v>16622</v>
      </c>
      <c r="M69" s="458">
        <f t="shared" si="19"/>
        <v>-72</v>
      </c>
      <c r="N69" s="458">
        <f t="shared" si="19"/>
        <v>188</v>
      </c>
      <c r="O69" s="458">
        <f t="shared" si="19"/>
        <v>201</v>
      </c>
      <c r="P69" s="458">
        <f t="shared" si="19"/>
        <v>-207</v>
      </c>
      <c r="Q69" s="458">
        <f t="shared" si="19"/>
        <v>110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topLeftCell="A25" workbookViewId="0">
      <selection activeCell="I13" sqref="I13"/>
    </sheetView>
  </sheetViews>
  <sheetFormatPr defaultRowHeight="15"/>
  <cols>
    <col min="1" max="1" width="6.28515625" customWidth="1"/>
    <col min="2" max="2" width="27.28515625" customWidth="1"/>
    <col min="3" max="5" width="23.140625" customWidth="1"/>
  </cols>
  <sheetData>
    <row r="1" spans="1:5" ht="20.25">
      <c r="A1" s="461" t="s">
        <v>315</v>
      </c>
      <c r="B1" s="461"/>
      <c r="C1" s="461"/>
      <c r="D1" s="461"/>
      <c r="E1" s="461"/>
    </row>
    <row r="2" spans="1:5" ht="38.25" customHeight="1">
      <c r="A2" s="462" t="s">
        <v>316</v>
      </c>
      <c r="B2" s="463"/>
      <c r="C2" s="463"/>
      <c r="D2" s="463"/>
      <c r="E2" s="464"/>
    </row>
    <row r="3" spans="1:5" ht="42.75" customHeight="1">
      <c r="A3" s="465" t="s">
        <v>1</v>
      </c>
      <c r="B3" s="465" t="s">
        <v>86</v>
      </c>
      <c r="C3" s="465" t="s">
        <v>317</v>
      </c>
      <c r="D3" s="465" t="s">
        <v>318</v>
      </c>
      <c r="E3" s="465" t="s">
        <v>319</v>
      </c>
    </row>
    <row r="4" spans="1:5" ht="21.75" customHeight="1">
      <c r="A4" s="465"/>
      <c r="B4" s="465"/>
      <c r="C4" s="465"/>
      <c r="D4" s="465"/>
      <c r="E4" s="465"/>
    </row>
    <row r="5" spans="1:5" ht="24.75" customHeight="1">
      <c r="A5" s="466">
        <v>1</v>
      </c>
      <c r="B5" s="467" t="s">
        <v>320</v>
      </c>
      <c r="C5" s="468">
        <v>51496</v>
      </c>
      <c r="D5" s="468">
        <v>38413</v>
      </c>
      <c r="E5" s="469">
        <v>74.594143234425985</v>
      </c>
    </row>
    <row r="6" spans="1:5" ht="24.75" customHeight="1">
      <c r="A6" s="466">
        <v>2</v>
      </c>
      <c r="B6" s="467" t="s">
        <v>321</v>
      </c>
      <c r="C6" s="468">
        <v>78565</v>
      </c>
      <c r="D6" s="468">
        <v>54320</v>
      </c>
      <c r="E6" s="469">
        <v>69.140202380194751</v>
      </c>
    </row>
    <row r="7" spans="1:5" ht="24.75" customHeight="1">
      <c r="A7" s="466">
        <v>3</v>
      </c>
      <c r="B7" s="467" t="s">
        <v>322</v>
      </c>
      <c r="C7" s="468">
        <v>239452</v>
      </c>
      <c r="D7" s="468">
        <v>164355</v>
      </c>
      <c r="E7" s="469">
        <v>68.637973372533949</v>
      </c>
    </row>
    <row r="8" spans="1:5" ht="24.75" customHeight="1">
      <c r="A8" s="466">
        <v>4</v>
      </c>
      <c r="B8" s="467" t="s">
        <v>279</v>
      </c>
      <c r="C8" s="468">
        <v>99972</v>
      </c>
      <c r="D8" s="468">
        <v>67641</v>
      </c>
      <c r="E8" s="469">
        <v>67.659944784539675</v>
      </c>
    </row>
    <row r="9" spans="1:5" ht="24.75" customHeight="1">
      <c r="A9" s="466">
        <v>5</v>
      </c>
      <c r="B9" s="467" t="s">
        <v>323</v>
      </c>
      <c r="C9" s="468">
        <v>124674</v>
      </c>
      <c r="D9" s="468">
        <v>83691</v>
      </c>
      <c r="E9" s="469">
        <v>67.127869483613267</v>
      </c>
    </row>
    <row r="10" spans="1:5" ht="24.75" customHeight="1">
      <c r="A10" s="466">
        <v>6</v>
      </c>
      <c r="B10" s="467" t="s">
        <v>324</v>
      </c>
      <c r="C10" s="468">
        <v>313062</v>
      </c>
      <c r="D10" s="468">
        <v>207805</v>
      </c>
      <c r="E10" s="469">
        <v>66.378225399441646</v>
      </c>
    </row>
    <row r="11" spans="1:5" ht="24.75" customHeight="1">
      <c r="A11" s="466">
        <v>7</v>
      </c>
      <c r="B11" s="467" t="s">
        <v>325</v>
      </c>
      <c r="C11" s="468">
        <v>150298</v>
      </c>
      <c r="D11" s="468">
        <v>97384</v>
      </c>
      <c r="E11" s="469">
        <v>64.793942700501674</v>
      </c>
    </row>
    <row r="12" spans="1:5" ht="24.75" customHeight="1">
      <c r="A12" s="466">
        <v>8</v>
      </c>
      <c r="B12" s="467" t="s">
        <v>326</v>
      </c>
      <c r="C12" s="468">
        <v>155942</v>
      </c>
      <c r="D12" s="468">
        <v>100035</v>
      </c>
      <c r="E12" s="469">
        <v>64.148850213540925</v>
      </c>
    </row>
    <row r="13" spans="1:5" ht="24.75" customHeight="1">
      <c r="A13" s="466">
        <v>9</v>
      </c>
      <c r="B13" s="467" t="s">
        <v>327</v>
      </c>
      <c r="C13" s="468">
        <v>152869</v>
      </c>
      <c r="D13" s="468">
        <v>93771</v>
      </c>
      <c r="E13" s="469">
        <v>61.340755810530588</v>
      </c>
    </row>
    <row r="14" spans="1:5" ht="24.75" customHeight="1">
      <c r="A14" s="466">
        <v>10</v>
      </c>
      <c r="B14" s="467" t="s">
        <v>328</v>
      </c>
      <c r="C14" s="468">
        <v>217391</v>
      </c>
      <c r="D14" s="468">
        <v>132903</v>
      </c>
      <c r="E14" s="469">
        <v>61.13546558965183</v>
      </c>
    </row>
    <row r="15" spans="1:5" ht="24.75" customHeight="1">
      <c r="A15" s="466">
        <v>11</v>
      </c>
      <c r="B15" s="467" t="s">
        <v>329</v>
      </c>
      <c r="C15" s="468">
        <v>218793</v>
      </c>
      <c r="D15" s="468">
        <v>132719</v>
      </c>
      <c r="E15" s="469">
        <v>60.659618909197278</v>
      </c>
    </row>
    <row r="16" spans="1:5" ht="24.75" customHeight="1">
      <c r="A16" s="466">
        <v>12</v>
      </c>
      <c r="B16" s="467" t="s">
        <v>330</v>
      </c>
      <c r="C16" s="468">
        <v>373807</v>
      </c>
      <c r="D16" s="468">
        <v>220505</v>
      </c>
      <c r="E16" s="469">
        <v>58.988996995775899</v>
      </c>
    </row>
    <row r="17" spans="1:5" ht="24.75" customHeight="1">
      <c r="A17" s="466">
        <v>13</v>
      </c>
      <c r="B17" s="467" t="s">
        <v>331</v>
      </c>
      <c r="C17" s="468">
        <v>326521</v>
      </c>
      <c r="D17" s="468">
        <v>183205</v>
      </c>
      <c r="E17" s="469">
        <v>56.108182934635146</v>
      </c>
    </row>
    <row r="18" spans="1:5" ht="24.75" customHeight="1">
      <c r="A18" s="466">
        <v>14</v>
      </c>
      <c r="B18" s="467" t="s">
        <v>332</v>
      </c>
      <c r="C18" s="468">
        <v>141367</v>
      </c>
      <c r="D18" s="468">
        <v>77615</v>
      </c>
      <c r="E18" s="469">
        <v>54.903195229438275</v>
      </c>
    </row>
    <row r="19" spans="1:5" ht="24.75" customHeight="1">
      <c r="A19" s="466">
        <v>15</v>
      </c>
      <c r="B19" s="467" t="s">
        <v>333</v>
      </c>
      <c r="C19" s="468">
        <v>245412</v>
      </c>
      <c r="D19" s="468">
        <v>132032</v>
      </c>
      <c r="E19" s="469">
        <v>53.800140172444713</v>
      </c>
    </row>
    <row r="20" spans="1:5" ht="24.75" customHeight="1">
      <c r="A20" s="466">
        <v>16</v>
      </c>
      <c r="B20" s="467" t="s">
        <v>286</v>
      </c>
      <c r="C20" s="468">
        <v>32248</v>
      </c>
      <c r="D20" s="468">
        <v>17117</v>
      </c>
      <c r="E20" s="469">
        <v>53.079260729347553</v>
      </c>
    </row>
    <row r="21" spans="1:5" ht="24.75" customHeight="1">
      <c r="A21" s="466">
        <v>17</v>
      </c>
      <c r="B21" s="467" t="s">
        <v>334</v>
      </c>
      <c r="C21" s="468">
        <v>233506</v>
      </c>
      <c r="D21" s="468">
        <v>121452</v>
      </c>
      <c r="E21" s="469">
        <v>52.012367990544142</v>
      </c>
    </row>
    <row r="22" spans="1:5" ht="24.75" customHeight="1">
      <c r="A22" s="466">
        <v>18</v>
      </c>
      <c r="B22" s="467" t="s">
        <v>335</v>
      </c>
      <c r="C22" s="468">
        <v>239766</v>
      </c>
      <c r="D22" s="468">
        <v>124547</v>
      </c>
      <c r="E22" s="469">
        <v>51.945229932517535</v>
      </c>
    </row>
    <row r="23" spans="1:5" ht="24.75" customHeight="1">
      <c r="A23" s="466">
        <v>19</v>
      </c>
      <c r="B23" s="467" t="s">
        <v>271</v>
      </c>
      <c r="C23" s="468">
        <v>544120</v>
      </c>
      <c r="D23" s="468">
        <v>280469</v>
      </c>
      <c r="E23" s="469">
        <v>51.545431154892306</v>
      </c>
    </row>
    <row r="24" spans="1:5" ht="24.75" customHeight="1">
      <c r="A24" s="466">
        <v>20</v>
      </c>
      <c r="B24" s="467" t="s">
        <v>336</v>
      </c>
      <c r="C24" s="468">
        <v>239361</v>
      </c>
      <c r="D24" s="468">
        <v>122250</v>
      </c>
      <c r="E24" s="469">
        <v>51.073483148883902</v>
      </c>
    </row>
    <row r="25" spans="1:5" ht="24.75" customHeight="1">
      <c r="A25" s="466">
        <v>21</v>
      </c>
      <c r="B25" s="467" t="s">
        <v>337</v>
      </c>
      <c r="C25" s="468">
        <v>352266</v>
      </c>
      <c r="D25" s="468">
        <v>179744</v>
      </c>
      <c r="E25" s="469">
        <v>51.02507764019235</v>
      </c>
    </row>
    <row r="26" spans="1:5" ht="24.75" customHeight="1">
      <c r="A26" s="466">
        <v>22</v>
      </c>
      <c r="B26" s="467" t="s">
        <v>94</v>
      </c>
      <c r="C26" s="468">
        <v>92293</v>
      </c>
      <c r="D26" s="468">
        <v>47022</v>
      </c>
      <c r="E26" s="469">
        <v>50.94860932031682</v>
      </c>
    </row>
    <row r="27" spans="1:5" ht="24.75" customHeight="1">
      <c r="A27" s="466">
        <v>23</v>
      </c>
      <c r="B27" s="467" t="s">
        <v>338</v>
      </c>
      <c r="C27" s="468">
        <v>187057</v>
      </c>
      <c r="D27" s="468">
        <v>94213</v>
      </c>
      <c r="E27" s="469">
        <v>50.365931240210202</v>
      </c>
    </row>
    <row r="28" spans="1:5" ht="24.75" customHeight="1">
      <c r="A28" s="466">
        <v>24</v>
      </c>
      <c r="B28" s="467" t="s">
        <v>339</v>
      </c>
      <c r="C28" s="468">
        <v>145934</v>
      </c>
      <c r="D28" s="468">
        <v>71813</v>
      </c>
      <c r="E28" s="469">
        <v>49.209231570435954</v>
      </c>
    </row>
    <row r="29" spans="1:5" ht="24.75" customHeight="1">
      <c r="A29" s="466">
        <v>25</v>
      </c>
      <c r="B29" s="467" t="s">
        <v>340</v>
      </c>
      <c r="C29" s="468">
        <v>235270</v>
      </c>
      <c r="D29" s="468">
        <v>110884</v>
      </c>
      <c r="E29" s="469">
        <v>47.13053087941514</v>
      </c>
    </row>
    <row r="30" spans="1:5" ht="24.75" customHeight="1">
      <c r="A30" s="466">
        <v>26</v>
      </c>
      <c r="B30" s="467" t="s">
        <v>341</v>
      </c>
      <c r="C30" s="468">
        <v>174711</v>
      </c>
      <c r="D30" s="468">
        <v>82018</v>
      </c>
      <c r="E30" s="469">
        <v>46.944954811088024</v>
      </c>
    </row>
    <row r="31" spans="1:5" ht="24.75" customHeight="1">
      <c r="A31" s="466">
        <v>27</v>
      </c>
      <c r="B31" s="467" t="s">
        <v>342</v>
      </c>
      <c r="C31" s="468">
        <v>16706</v>
      </c>
      <c r="D31" s="468">
        <v>7454</v>
      </c>
      <c r="E31" s="469">
        <v>44.618699868310784</v>
      </c>
    </row>
    <row r="32" spans="1:5" ht="24.75" customHeight="1">
      <c r="A32" s="466">
        <v>28</v>
      </c>
      <c r="B32" s="467" t="s">
        <v>270</v>
      </c>
      <c r="C32" s="468">
        <v>339302</v>
      </c>
      <c r="D32" s="468">
        <v>150159</v>
      </c>
      <c r="E32" s="469">
        <v>44.255265220953603</v>
      </c>
    </row>
    <row r="33" spans="1:5" ht="24.75" customHeight="1">
      <c r="A33" s="466">
        <v>29</v>
      </c>
      <c r="B33" s="467" t="s">
        <v>343</v>
      </c>
      <c r="C33" s="468">
        <v>231548</v>
      </c>
      <c r="D33" s="468">
        <v>99085</v>
      </c>
      <c r="E33" s="469">
        <v>42.792423169278074</v>
      </c>
    </row>
    <row r="34" spans="1:5" ht="24.75" customHeight="1">
      <c r="A34" s="466">
        <v>30</v>
      </c>
      <c r="B34" s="467" t="s">
        <v>344</v>
      </c>
      <c r="C34" s="468">
        <v>216414</v>
      </c>
      <c r="D34" s="468">
        <v>79431</v>
      </c>
      <c r="E34" s="469">
        <v>36.703263189996946</v>
      </c>
    </row>
    <row r="35" spans="1:5" ht="24.75" customHeight="1">
      <c r="A35" s="470" t="s">
        <v>261</v>
      </c>
      <c r="B35" s="471"/>
      <c r="C35" s="472">
        <v>6170123</v>
      </c>
      <c r="D35" s="472">
        <v>3374052</v>
      </c>
      <c r="E35" s="473">
        <v>54.683707277796564</v>
      </c>
    </row>
  </sheetData>
  <mergeCells count="8">
    <mergeCell ref="A35:B35"/>
    <mergeCell ref="A1:E1"/>
    <mergeCell ref="A2:E2"/>
    <mergeCell ref="A3:A4"/>
    <mergeCell ref="B3:B4"/>
    <mergeCell ref="C3:C4"/>
    <mergeCell ref="D3:D4"/>
    <mergeCell ref="E3:E4"/>
  </mergeCells>
  <hyperlinks>
    <hyperlink ref="B28" r:id="rId1" display="http://mnregaweb4.nic.in/netnrega/state_html/uid_demograph_ABP.aspx?lflag=eng&amp;page=d&amp;short_name=&amp;state_name=KARNATAKA&amp;state_code=15&amp;district_name=BAGALKOTE&amp;district_code=1501&amp;fin_year=2018-2019&amp;source=national&amp;rdb=0&amp;rd_act=1&amp;Digest=1ezCmioeRHJO/Pm5r2U4rA"/>
    <hyperlink ref="B32" r:id="rId2" display="http://mnregaweb4.nic.in/netnrega/state_html/uid_demograph_ABP.aspx?lflag=eng&amp;page=d&amp;short_name=&amp;state_name=KARNATAKA&amp;state_code=15&amp;district_name=BALLARI&amp;district_code=1505&amp;fin_year=2018-2019&amp;source=national&amp;rdb=0&amp;rd_act=1&amp;Digest=0Bn8lhHUul8DGEDuiDurSg"/>
    <hyperlink ref="B23" r:id="rId3" display="http://mnregaweb4.nic.in/netnrega/state_html/uid_demograph_ABP.aspx?lflag=eng&amp;page=d&amp;short_name=&amp;state_name=KARNATAKA&amp;state_code=15&amp;district_name=BELAGAVI&amp;district_code=1504&amp;fin_year=2018-2019&amp;source=national&amp;rdb=0&amp;rd_act=1&amp;Digest=p4qQLfcWD1RKk2PvPGz7CA"/>
    <hyperlink ref="B31" r:id="rId4" display="http://mnregaweb4.nic.in/netnrega/state_html/uid_demograph_ABP.aspx?lflag=eng&amp;page=d&amp;short_name=&amp;state_name=KARNATAKA&amp;state_code=15&amp;district_name=BENGALURU&amp;district_code=1502&amp;fin_year=2018-2019&amp;source=national&amp;rdb=0&amp;rd_act=1&amp;Digest=4ywdAj8RSgj8CVVSWXhEQw"/>
    <hyperlink ref="B6" r:id="rId5" display="http://mnregaweb4.nic.in/netnrega/state_html/uid_demograph_ABP.aspx?lflag=eng&amp;page=d&amp;short_name=&amp;state_name=KARNATAKA&amp;state_code=15&amp;district_name=BENGALURU+RURAL&amp;district_code=1503&amp;fin_year=2018-2019&amp;source=national&amp;rdb=0&amp;rd_act=1&amp;Digest=uOaK478GWmgK9HirtSmzbA"/>
    <hyperlink ref="B18" r:id="rId6" display="http://mnregaweb4.nic.in/netnrega/state_html/uid_demograph_ABP.aspx?lflag=eng&amp;page=d&amp;short_name=&amp;state_name=KARNATAKA&amp;state_code=15&amp;district_name=BIDAR&amp;district_code=1506&amp;fin_year=2018-2019&amp;source=national&amp;rdb=0&amp;rd_act=1&amp;Digest=ePnHVsllwfdKXRy9pgkqxw"/>
    <hyperlink ref="B11" r:id="rId7" display="http://mnregaweb4.nic.in/netnrega/state_html/uid_demograph_ABP.aspx?lflag=eng&amp;page=d&amp;short_name=&amp;state_name=KARNATAKA&amp;state_code=15&amp;district_name=CHAMARAJA+NAGARA&amp;district_code=1508&amp;fin_year=2018-2019&amp;source=national&amp;rdb=0&amp;rd_act=1&amp;Digest=G6CWPJhOWhjhP9RL+gS3Eg"/>
    <hyperlink ref="B30" r:id="rId8" display="http://mnregaweb4.nic.in/netnrega/state_html/uid_demograph_ABP.aspx?lflag=eng&amp;page=d&amp;short_name=&amp;state_name=KARNATAKA&amp;state_code=15&amp;district_name=CHIKKABALLAPURA&amp;district_code=1528&amp;fin_year=2018-2019&amp;source=national&amp;rdb=0&amp;rd_act=1&amp;Digest=e83d5R46jJYUw/prCL3JJA"/>
    <hyperlink ref="B12" r:id="rId9" display="http://mnregaweb4.nic.in/netnrega/state_html/uid_demograph_ABP.aspx?lflag=eng&amp;page=d&amp;short_name=&amp;state_name=KARNATAKA&amp;state_code=15&amp;district_name=CHIKKAMAGALURU&amp;district_code=1509&amp;fin_year=2018-2019&amp;source=national&amp;rdb=0&amp;rd_act=1&amp;Digest=CKqCofLny/38+lfBrLG2CQ"/>
    <hyperlink ref="B25" r:id="rId10" display="http://mnregaweb4.nic.in/netnrega/state_html/uid_demograph_ABP.aspx?lflag=eng&amp;page=d&amp;short_name=&amp;state_name=KARNATAKA&amp;state_code=15&amp;district_name=CHITRADURGA&amp;district_code=1510&amp;fin_year=2018-2019&amp;source=national&amp;rdb=0&amp;rd_act=1&amp;Digest=kBKki04RhZ7O5bA8PkLo2A"/>
    <hyperlink ref="B8" r:id="rId11" display="http://mnregaweb4.nic.in/netnrega/state_html/uid_demograph_ABP.aspx?lflag=eng&amp;page=d&amp;short_name=&amp;state_name=KARNATAKA&amp;state_code=15&amp;district_name=DAKSHINA+KANNADA&amp;district_code=1511&amp;fin_year=2018-2019&amp;source=national&amp;rdb=0&amp;rd_act=1&amp;Digest=IqRGALM+4iaWkMiRJWisrw"/>
    <hyperlink ref="B29" r:id="rId12" display="http://mnregaweb4.nic.in/netnrega/state_html/uid_demograph_ABP.aspx?lflag=eng&amp;page=d&amp;short_name=&amp;state_name=KARNATAKA&amp;state_code=15&amp;district_name=DAVANAGERE&amp;district_code=1512&amp;fin_year=2018-2019&amp;source=national&amp;rdb=0&amp;rd_act=1&amp;Digest=FxhU74nDV+z8FMaqWGglDw"/>
    <hyperlink ref="B13" r:id="rId13" display="http://mnregaweb4.nic.in/netnrega/state_html/uid_demograph_ABP.aspx?lflag=eng&amp;page=d&amp;short_name=&amp;state_name=KARNATAKA&amp;state_code=15&amp;district_name=DHARWAR&amp;district_code=1513&amp;fin_year=2018-2019&amp;source=national&amp;rdb=0&amp;rd_act=1&amp;Digest=bu4okU4kBbgSrlbc/0Mh6g"/>
    <hyperlink ref="B14" r:id="rId14" display="http://mnregaweb4.nic.in/netnrega/state_html/uid_demograph_ABP.aspx?lflag=eng&amp;page=d&amp;short_name=&amp;state_name=KARNATAKA&amp;state_code=15&amp;district_name=GADAG&amp;district_code=1514&amp;fin_year=2018-2019&amp;source=national&amp;rdb=0&amp;rd_act=1&amp;Digest=AI8e11EchRMQmjA5p2E53Q"/>
    <hyperlink ref="B10" r:id="rId15" display="http://mnregaweb4.nic.in/netnrega/state_html/uid_demograph_ABP.aspx?lflag=eng&amp;page=d&amp;short_name=&amp;state_name=KARNATAKA&amp;state_code=15&amp;district_name=HASSAN&amp;district_code=1516&amp;fin_year=2018-2019&amp;source=national&amp;rdb=0&amp;rd_act=1&amp;Digest=mb6BSXkeNtv0W1r/n+q1Ew"/>
    <hyperlink ref="B24" r:id="rId16" display="http://mnregaweb4.nic.in/netnrega/state_html/uid_demograph_ABP.aspx?lflag=eng&amp;page=d&amp;short_name=&amp;state_name=KARNATAKA&amp;state_code=15&amp;district_name=HAVERI&amp;district_code=1517&amp;fin_year=2018-2019&amp;source=national&amp;rdb=0&amp;rd_act=1&amp;Digest=en2BAw8fDwp0MG/wyqHr7w"/>
    <hyperlink ref="B34" r:id="rId17" display="http://mnregaweb4.nic.in/netnrega/state_html/uid_demograph_ABP.aspx?lflag=eng&amp;page=d&amp;short_name=&amp;state_name=KARNATAKA&amp;state_code=15&amp;district_name=KALABURAGI&amp;district_code=1515&amp;fin_year=2018-2019&amp;source=national&amp;rdb=0&amp;rd_act=1&amp;Digest=C1Ooz1d7mg14sakPK4iiyA"/>
    <hyperlink ref="B20" r:id="rId18" display="http://mnregaweb4.nic.in/netnrega/state_html/uid_demograph_ABP.aspx?lflag=eng&amp;page=d&amp;short_name=&amp;state_name=KARNATAKA&amp;state_code=15&amp;district_name=KODAGU&amp;district_code=1518&amp;fin_year=2018-2019&amp;source=national&amp;rdb=0&amp;rd_act=1&amp;Digest=FJj/HpIp9czri5tp5Odj5g"/>
    <hyperlink ref="B27" r:id="rId19" display="http://mnregaweb4.nic.in/netnrega/state_html/uid_demograph_ABP.aspx?lflag=eng&amp;page=d&amp;short_name=&amp;state_name=KARNATAKA&amp;state_code=15&amp;district_name=KOLAR&amp;district_code=1519&amp;fin_year=2018-2019&amp;source=national&amp;rdb=0&amp;rd_act=1&amp;Digest=UAQcihzr3b6IiSwp3Lqdvg"/>
    <hyperlink ref="B21" r:id="rId20" display="http://mnregaweb4.nic.in/netnrega/state_html/uid_demograph_ABP.aspx?lflag=eng&amp;page=d&amp;short_name=&amp;state_name=KARNATAKA&amp;state_code=15&amp;district_name=KOPPAL&amp;district_code=1520&amp;fin_year=2018-2019&amp;source=national&amp;rdb=0&amp;rd_act=1&amp;Digest=Rc/HoU8WAupLB2yz0NSckA"/>
    <hyperlink ref="B15" r:id="rId21" display="http://mnregaweb4.nic.in/netnrega/state_html/uid_demograph_ABP.aspx?lflag=eng&amp;page=d&amp;short_name=&amp;state_name=KARNATAKA&amp;state_code=15&amp;district_name=MANDYA&amp;district_code=1521&amp;fin_year=2018-2019&amp;source=national&amp;rdb=0&amp;rd_act=1&amp;Digest=0732aQKad/0J5kLpMd+Wdw"/>
    <hyperlink ref="B19" r:id="rId22" display="http://mnregaweb4.nic.in/netnrega/state_html/uid_demograph_ABP.aspx?lflag=eng&amp;page=d&amp;short_name=&amp;state_name=KARNATAKA&amp;state_code=15&amp;district_name=MYSURU&amp;district_code=1522&amp;fin_year=2018-2019&amp;source=national&amp;rdb=0&amp;rd_act=1&amp;Digest=YYycv2beIXb6FEv16bT1nQ"/>
    <hyperlink ref="B16" r:id="rId23" display="http://mnregaweb4.nic.in/netnrega/state_html/uid_demograph_ABP.aspx?lflag=eng&amp;page=d&amp;short_name=&amp;state_name=KARNATAKA&amp;state_code=15&amp;district_name=RAICHUR&amp;district_code=1523&amp;fin_year=2018-2019&amp;source=national&amp;rdb=0&amp;rd_act=1&amp;Digest=PKH1c9IdvvTt129t2YE6QQ"/>
    <hyperlink ref="B22" r:id="rId24" display="http://mnregaweb4.nic.in/netnrega/state_html/uid_demograph_ABP.aspx?lflag=eng&amp;page=d&amp;short_name=&amp;state_name=KARNATAKA&amp;state_code=15&amp;district_name=RAMANAGARA&amp;district_code=1529&amp;fin_year=2018-2019&amp;source=national&amp;rdb=0&amp;rd_act=1&amp;Digest=RjQtXULhf/c3loXjmCjsng"/>
    <hyperlink ref="B7" r:id="rId25" display="http://mnregaweb4.nic.in/netnrega/state_html/uid_demograph_ABP.aspx?lflag=eng&amp;page=d&amp;short_name=&amp;state_name=KARNATAKA&amp;state_code=15&amp;district_name=SHIVAMOGGA&amp;district_code=1524&amp;fin_year=2018-2019&amp;source=national&amp;rdb=0&amp;rd_act=1&amp;Digest=WQYaRBMEIINy0JiNXwpIbg"/>
    <hyperlink ref="B17" r:id="rId26" display="http://mnregaweb4.nic.in/netnrega/state_html/uid_demograph_ABP.aspx?lflag=eng&amp;page=d&amp;short_name=&amp;state_name=KARNATAKA&amp;state_code=15&amp;district_name=TUMAKURU&amp;district_code=1525&amp;fin_year=2018-2019&amp;source=national&amp;rdb=0&amp;rd_act=1&amp;Digest=K6t8vPG7J4Gf/+Nd/r4QEA"/>
    <hyperlink ref="B5" r:id="rId27" display="http://mnregaweb4.nic.in/netnrega/state_html/uid_demograph_ABP.aspx?lflag=eng&amp;page=d&amp;short_name=&amp;state_name=KARNATAKA&amp;state_code=15&amp;district_name=UDUPI&amp;district_code=1526&amp;fin_year=2018-2019&amp;source=national&amp;rdb=0&amp;rd_act=1&amp;Digest=kNdfOFEYrhF/GeikHPgufw"/>
    <hyperlink ref="B9" r:id="rId28" display="http://mnregaweb4.nic.in/netnrega/state_html/uid_demograph_ABP.aspx?lflag=eng&amp;page=d&amp;short_name=&amp;state_name=KARNATAKA&amp;state_code=15&amp;district_name=UTTARA+KANNADA&amp;district_code=1527&amp;fin_year=2018-2019&amp;source=national&amp;rdb=0&amp;rd_act=1&amp;Digest=2P6N39WE9+c9gDQCtpIKnA"/>
    <hyperlink ref="B33" r:id="rId29" display="http://mnregaweb4.nic.in/netnrega/state_html/uid_demograph_ABP.aspx?lflag=eng&amp;page=d&amp;short_name=&amp;state_name=KARNATAKA&amp;state_code=15&amp;district_name=VIJAYPURA&amp;district_code=1507&amp;fin_year=2018-2019&amp;source=national&amp;rdb=0&amp;rd_act=1&amp;Digest=SuWxtCXDnzqaA8GIRPy3Iw"/>
    <hyperlink ref="B26" r:id="rId30" display="http://mnregaweb4.nic.in/netnrega/state_html/uid_demograph_ABP.aspx?lflag=eng&amp;page=d&amp;short_name=&amp;state_name=KARNATAKA&amp;state_code=15&amp;district_name=Yadgir&amp;district_code=1530&amp;fin_year=2018-2019&amp;source=national&amp;rdb=0&amp;rd_act=1&amp;Digest=H5Z84GujbyCaPevLOeD4jw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5"/>
  <sheetViews>
    <sheetView workbookViewId="0">
      <selection activeCell="K5" sqref="K5"/>
    </sheetView>
  </sheetViews>
  <sheetFormatPr defaultRowHeight="15"/>
  <cols>
    <col min="1" max="1" width="5" style="19" customWidth="1"/>
    <col min="2" max="2" width="23.28515625" customWidth="1"/>
    <col min="3" max="3" width="15.7109375" bestFit="1" customWidth="1"/>
    <col min="4" max="4" width="25" customWidth="1"/>
    <col min="5" max="5" width="19" customWidth="1"/>
    <col min="6" max="6" width="11.42578125" customWidth="1"/>
  </cols>
  <sheetData>
    <row r="2" spans="1:6" ht="43.5" customHeight="1">
      <c r="A2" s="474" t="s">
        <v>366</v>
      </c>
      <c r="B2" s="474"/>
      <c r="C2" s="474"/>
      <c r="D2" s="474"/>
      <c r="E2" s="474"/>
      <c r="F2" s="474"/>
    </row>
    <row r="3" spans="1:6" ht="43.5" customHeight="1">
      <c r="A3" s="475" t="s">
        <v>345</v>
      </c>
      <c r="B3" s="475"/>
      <c r="C3" s="475"/>
      <c r="D3" s="475"/>
      <c r="E3" s="475"/>
      <c r="F3" s="475"/>
    </row>
    <row r="4" spans="1:6" ht="61.5" customHeight="1">
      <c r="A4" s="476" t="s">
        <v>1</v>
      </c>
      <c r="B4" s="476" t="s">
        <v>346</v>
      </c>
      <c r="C4" s="477" t="s">
        <v>347</v>
      </c>
      <c r="D4" s="477" t="s">
        <v>348</v>
      </c>
      <c r="E4" s="477" t="s">
        <v>349</v>
      </c>
      <c r="F4" s="477" t="s">
        <v>350</v>
      </c>
    </row>
    <row r="5" spans="1:6" ht="21.95" customHeight="1">
      <c r="A5" s="478">
        <v>1</v>
      </c>
      <c r="B5" s="479" t="s">
        <v>351</v>
      </c>
      <c r="C5" s="480">
        <v>47430</v>
      </c>
      <c r="D5" s="480">
        <v>4662</v>
      </c>
      <c r="E5" s="480">
        <f t="shared" ref="E5:E35" si="0">C5-D5</f>
        <v>42768</v>
      </c>
      <c r="F5" s="481">
        <f t="shared" ref="F5:F35" si="1">E5/C5</f>
        <v>0.90170777988614803</v>
      </c>
    </row>
    <row r="6" spans="1:6" ht="21.95" customHeight="1">
      <c r="A6" s="478">
        <v>2</v>
      </c>
      <c r="B6" s="479" t="s">
        <v>93</v>
      </c>
      <c r="C6" s="480">
        <v>5273</v>
      </c>
      <c r="D6" s="480">
        <v>1355</v>
      </c>
      <c r="E6" s="480">
        <f t="shared" si="0"/>
        <v>3918</v>
      </c>
      <c r="F6" s="481">
        <f t="shared" si="1"/>
        <v>0.74303053290347054</v>
      </c>
    </row>
    <row r="7" spans="1:6" ht="21.95" customHeight="1">
      <c r="A7" s="478">
        <v>3</v>
      </c>
      <c r="B7" s="479" t="s">
        <v>94</v>
      </c>
      <c r="C7" s="480">
        <v>30690</v>
      </c>
      <c r="D7" s="480">
        <v>8186</v>
      </c>
      <c r="E7" s="480">
        <f t="shared" si="0"/>
        <v>22504</v>
      </c>
      <c r="F7" s="481">
        <f t="shared" si="1"/>
        <v>0.73326816552623009</v>
      </c>
    </row>
    <row r="8" spans="1:6" ht="21.95" customHeight="1">
      <c r="A8" s="478">
        <v>4</v>
      </c>
      <c r="B8" s="479" t="s">
        <v>108</v>
      </c>
      <c r="C8" s="480">
        <v>13292</v>
      </c>
      <c r="D8" s="480">
        <v>3649</v>
      </c>
      <c r="E8" s="480">
        <f t="shared" si="0"/>
        <v>9643</v>
      </c>
      <c r="F8" s="481">
        <f t="shared" si="1"/>
        <v>0.72547396930484498</v>
      </c>
    </row>
    <row r="9" spans="1:6" ht="21.95" customHeight="1">
      <c r="A9" s="478">
        <v>5</v>
      </c>
      <c r="B9" s="479" t="s">
        <v>98</v>
      </c>
      <c r="C9" s="480">
        <v>13394</v>
      </c>
      <c r="D9" s="480">
        <v>3764</v>
      </c>
      <c r="E9" s="480">
        <f t="shared" si="0"/>
        <v>9630</v>
      </c>
      <c r="F9" s="481">
        <f t="shared" si="1"/>
        <v>0.71897864715544268</v>
      </c>
    </row>
    <row r="10" spans="1:6" ht="21.95" customHeight="1">
      <c r="A10" s="478">
        <v>6</v>
      </c>
      <c r="B10" s="479" t="s">
        <v>109</v>
      </c>
      <c r="C10" s="480">
        <v>24804</v>
      </c>
      <c r="D10" s="480">
        <v>7505</v>
      </c>
      <c r="E10" s="480">
        <f t="shared" si="0"/>
        <v>17299</v>
      </c>
      <c r="F10" s="481">
        <f t="shared" si="1"/>
        <v>0.69742783422028709</v>
      </c>
    </row>
    <row r="11" spans="1:6" ht="21.95" customHeight="1">
      <c r="A11" s="478">
        <v>7</v>
      </c>
      <c r="B11" s="479" t="s">
        <v>122</v>
      </c>
      <c r="C11" s="480">
        <v>6434</v>
      </c>
      <c r="D11" s="480">
        <v>2029</v>
      </c>
      <c r="E11" s="480">
        <f t="shared" si="0"/>
        <v>4405</v>
      </c>
      <c r="F11" s="481">
        <f t="shared" si="1"/>
        <v>0.68464407833385144</v>
      </c>
    </row>
    <row r="12" spans="1:6" ht="21.95" customHeight="1">
      <c r="A12" s="478">
        <v>8</v>
      </c>
      <c r="B12" s="479" t="s">
        <v>106</v>
      </c>
      <c r="C12" s="480">
        <v>21246</v>
      </c>
      <c r="D12" s="480">
        <v>6959</v>
      </c>
      <c r="E12" s="480">
        <f t="shared" si="0"/>
        <v>14287</v>
      </c>
      <c r="F12" s="481">
        <f t="shared" si="1"/>
        <v>0.67245599171608772</v>
      </c>
    </row>
    <row r="13" spans="1:6" ht="21.95" customHeight="1">
      <c r="A13" s="478">
        <v>9</v>
      </c>
      <c r="B13" s="479" t="s">
        <v>119</v>
      </c>
      <c r="C13" s="480">
        <v>7131</v>
      </c>
      <c r="D13" s="480">
        <v>2342</v>
      </c>
      <c r="E13" s="480">
        <f t="shared" si="0"/>
        <v>4789</v>
      </c>
      <c r="F13" s="481">
        <f t="shared" si="1"/>
        <v>0.67157481419155796</v>
      </c>
    </row>
    <row r="14" spans="1:6" ht="21.95" customHeight="1">
      <c r="A14" s="478">
        <v>10</v>
      </c>
      <c r="B14" s="479" t="s">
        <v>352</v>
      </c>
      <c r="C14" s="480">
        <v>3442</v>
      </c>
      <c r="D14" s="480">
        <v>1146</v>
      </c>
      <c r="E14" s="480">
        <f t="shared" si="0"/>
        <v>2296</v>
      </c>
      <c r="F14" s="481">
        <f t="shared" si="1"/>
        <v>0.6670540383497966</v>
      </c>
    </row>
    <row r="15" spans="1:6" ht="21.95" customHeight="1">
      <c r="A15" s="478">
        <v>11</v>
      </c>
      <c r="B15" s="479" t="s">
        <v>121</v>
      </c>
      <c r="C15" s="480">
        <v>5477</v>
      </c>
      <c r="D15" s="480">
        <v>1865</v>
      </c>
      <c r="E15" s="480">
        <f t="shared" si="0"/>
        <v>3612</v>
      </c>
      <c r="F15" s="481">
        <f t="shared" si="1"/>
        <v>0.65948511959101697</v>
      </c>
    </row>
    <row r="16" spans="1:6" ht="21.95" customHeight="1">
      <c r="A16" s="478">
        <v>12</v>
      </c>
      <c r="B16" s="479" t="s">
        <v>353</v>
      </c>
      <c r="C16" s="480">
        <v>17767</v>
      </c>
      <c r="D16" s="480">
        <v>6074</v>
      </c>
      <c r="E16" s="480">
        <f t="shared" si="0"/>
        <v>11693</v>
      </c>
      <c r="F16" s="481">
        <f t="shared" si="1"/>
        <v>0.65813024145888444</v>
      </c>
    </row>
    <row r="17" spans="1:6" ht="21.95" customHeight="1">
      <c r="A17" s="478">
        <v>13</v>
      </c>
      <c r="B17" s="479" t="s">
        <v>354</v>
      </c>
      <c r="C17" s="480">
        <v>12545</v>
      </c>
      <c r="D17" s="480">
        <v>4446</v>
      </c>
      <c r="E17" s="480">
        <f t="shared" si="0"/>
        <v>8099</v>
      </c>
      <c r="F17" s="481">
        <f t="shared" si="1"/>
        <v>0.64559585492227978</v>
      </c>
    </row>
    <row r="18" spans="1:6" ht="21.95" customHeight="1">
      <c r="A18" s="478">
        <v>14</v>
      </c>
      <c r="B18" s="479" t="s">
        <v>355</v>
      </c>
      <c r="C18" s="480">
        <v>40976</v>
      </c>
      <c r="D18" s="480">
        <v>14598</v>
      </c>
      <c r="E18" s="480">
        <f t="shared" si="0"/>
        <v>26378</v>
      </c>
      <c r="F18" s="481">
        <f t="shared" si="1"/>
        <v>0.64374267864115575</v>
      </c>
    </row>
    <row r="19" spans="1:6" ht="21.95" customHeight="1">
      <c r="A19" s="478">
        <v>15</v>
      </c>
      <c r="B19" s="479" t="s">
        <v>103</v>
      </c>
      <c r="C19" s="480">
        <v>26702</v>
      </c>
      <c r="D19" s="480">
        <v>9543</v>
      </c>
      <c r="E19" s="480">
        <f t="shared" si="0"/>
        <v>17159</v>
      </c>
      <c r="F19" s="481">
        <f t="shared" si="1"/>
        <v>0.64261104037150774</v>
      </c>
    </row>
    <row r="20" spans="1:6" ht="21.95" customHeight="1">
      <c r="A20" s="478">
        <v>16</v>
      </c>
      <c r="B20" s="479" t="s">
        <v>356</v>
      </c>
      <c r="C20" s="480">
        <v>24837</v>
      </c>
      <c r="D20" s="480">
        <v>9344</v>
      </c>
      <c r="E20" s="480">
        <f t="shared" si="0"/>
        <v>15493</v>
      </c>
      <c r="F20" s="481">
        <f t="shared" si="1"/>
        <v>0.62378709183878889</v>
      </c>
    </row>
    <row r="21" spans="1:6" ht="21.95" customHeight="1">
      <c r="A21" s="478">
        <v>17</v>
      </c>
      <c r="B21" s="479" t="s">
        <v>357</v>
      </c>
      <c r="C21" s="480">
        <v>33831</v>
      </c>
      <c r="D21" s="480">
        <v>13593</v>
      </c>
      <c r="E21" s="480">
        <f t="shared" si="0"/>
        <v>20238</v>
      </c>
      <c r="F21" s="481">
        <f t="shared" si="1"/>
        <v>0.59820874346014008</v>
      </c>
    </row>
    <row r="22" spans="1:6" ht="21.95" customHeight="1">
      <c r="A22" s="478">
        <v>18</v>
      </c>
      <c r="B22" s="479" t="s">
        <v>358</v>
      </c>
      <c r="C22" s="480">
        <v>11801</v>
      </c>
      <c r="D22" s="480">
        <v>4927</v>
      </c>
      <c r="E22" s="480">
        <f t="shared" si="0"/>
        <v>6874</v>
      </c>
      <c r="F22" s="481">
        <f t="shared" si="1"/>
        <v>0.58249300906702817</v>
      </c>
    </row>
    <row r="23" spans="1:6" ht="21.95" customHeight="1">
      <c r="A23" s="478">
        <v>19</v>
      </c>
      <c r="B23" s="479" t="s">
        <v>114</v>
      </c>
      <c r="C23" s="480">
        <v>199146</v>
      </c>
      <c r="D23" s="480">
        <v>84129</v>
      </c>
      <c r="E23" s="480">
        <f t="shared" si="0"/>
        <v>115017</v>
      </c>
      <c r="F23" s="481">
        <f t="shared" si="1"/>
        <v>0.57755114338224223</v>
      </c>
    </row>
    <row r="24" spans="1:6" ht="21.95" customHeight="1">
      <c r="A24" s="478">
        <v>20</v>
      </c>
      <c r="B24" s="479" t="s">
        <v>95</v>
      </c>
      <c r="C24" s="480">
        <v>14083</v>
      </c>
      <c r="D24" s="480">
        <v>6198</v>
      </c>
      <c r="E24" s="480">
        <f t="shared" si="0"/>
        <v>7885</v>
      </c>
      <c r="F24" s="481">
        <f t="shared" si="1"/>
        <v>0.55989490875523684</v>
      </c>
    </row>
    <row r="25" spans="1:6" ht="21.95" customHeight="1">
      <c r="A25" s="478">
        <v>21</v>
      </c>
      <c r="B25" s="479" t="s">
        <v>359</v>
      </c>
      <c r="C25" s="480">
        <v>90097</v>
      </c>
      <c r="D25" s="480">
        <v>40257</v>
      </c>
      <c r="E25" s="480">
        <f t="shared" si="0"/>
        <v>49840</v>
      </c>
      <c r="F25" s="481">
        <f t="shared" si="1"/>
        <v>0.55318157097350629</v>
      </c>
    </row>
    <row r="26" spans="1:6" ht="21.95" customHeight="1">
      <c r="A26" s="478">
        <v>22</v>
      </c>
      <c r="B26" s="479" t="s">
        <v>111</v>
      </c>
      <c r="C26" s="480">
        <v>42607</v>
      </c>
      <c r="D26" s="480">
        <v>19644</v>
      </c>
      <c r="E26" s="480">
        <f t="shared" si="0"/>
        <v>22963</v>
      </c>
      <c r="F26" s="481">
        <f t="shared" si="1"/>
        <v>0.5389489989907762</v>
      </c>
    </row>
    <row r="27" spans="1:6" ht="21.95" customHeight="1">
      <c r="A27" s="478">
        <v>23</v>
      </c>
      <c r="B27" s="479" t="s">
        <v>118</v>
      </c>
      <c r="C27" s="480">
        <v>94062</v>
      </c>
      <c r="D27" s="480">
        <v>43635</v>
      </c>
      <c r="E27" s="480">
        <f t="shared" si="0"/>
        <v>50427</v>
      </c>
      <c r="F27" s="481">
        <f t="shared" si="1"/>
        <v>0.53610384639918351</v>
      </c>
    </row>
    <row r="28" spans="1:6" ht="21.95" customHeight="1">
      <c r="A28" s="478">
        <v>24</v>
      </c>
      <c r="B28" s="479" t="s">
        <v>360</v>
      </c>
      <c r="C28" s="480">
        <v>141665</v>
      </c>
      <c r="D28" s="480">
        <v>66948</v>
      </c>
      <c r="E28" s="480">
        <f t="shared" si="0"/>
        <v>74717</v>
      </c>
      <c r="F28" s="481">
        <f t="shared" si="1"/>
        <v>0.52742032259203053</v>
      </c>
    </row>
    <row r="29" spans="1:6" ht="21.95" customHeight="1">
      <c r="A29" s="478">
        <v>25</v>
      </c>
      <c r="B29" s="479" t="s">
        <v>361</v>
      </c>
      <c r="C29" s="480">
        <v>128908</v>
      </c>
      <c r="D29" s="480">
        <v>61359</v>
      </c>
      <c r="E29" s="480">
        <f t="shared" si="0"/>
        <v>67549</v>
      </c>
      <c r="F29" s="481">
        <f t="shared" si="1"/>
        <v>0.52400937102429634</v>
      </c>
    </row>
    <row r="30" spans="1:6" ht="21.95" customHeight="1">
      <c r="A30" s="478">
        <v>26</v>
      </c>
      <c r="B30" s="479" t="s">
        <v>362</v>
      </c>
      <c r="C30" s="480">
        <v>53055</v>
      </c>
      <c r="D30" s="480">
        <v>25511</v>
      </c>
      <c r="E30" s="480">
        <f t="shared" si="0"/>
        <v>27544</v>
      </c>
      <c r="F30" s="481">
        <f t="shared" si="1"/>
        <v>0.51915936292526621</v>
      </c>
    </row>
    <row r="31" spans="1:6" ht="21.95" customHeight="1">
      <c r="A31" s="478">
        <v>27</v>
      </c>
      <c r="B31" s="479" t="s">
        <v>363</v>
      </c>
      <c r="C31" s="480">
        <v>48494</v>
      </c>
      <c r="D31" s="480">
        <v>23673</v>
      </c>
      <c r="E31" s="480">
        <f t="shared" si="0"/>
        <v>24821</v>
      </c>
      <c r="F31" s="481">
        <f t="shared" si="1"/>
        <v>0.5118365158576319</v>
      </c>
    </row>
    <row r="32" spans="1:6" ht="21.95" customHeight="1">
      <c r="A32" s="478">
        <v>28</v>
      </c>
      <c r="B32" s="479" t="s">
        <v>115</v>
      </c>
      <c r="C32" s="480">
        <v>15785</v>
      </c>
      <c r="D32" s="480">
        <v>7767</v>
      </c>
      <c r="E32" s="480">
        <f t="shared" si="0"/>
        <v>8018</v>
      </c>
      <c r="F32" s="481">
        <f t="shared" si="1"/>
        <v>0.50795058599936649</v>
      </c>
    </row>
    <row r="33" spans="1:6" ht="21.95" customHeight="1">
      <c r="A33" s="478">
        <v>29</v>
      </c>
      <c r="B33" s="479" t="s">
        <v>364</v>
      </c>
      <c r="C33" s="480">
        <v>46658</v>
      </c>
      <c r="D33" s="480">
        <v>23680</v>
      </c>
      <c r="E33" s="480">
        <f t="shared" si="0"/>
        <v>22978</v>
      </c>
      <c r="F33" s="481">
        <f t="shared" si="1"/>
        <v>0.49247717433237603</v>
      </c>
    </row>
    <row r="34" spans="1:6" ht="21.95" customHeight="1">
      <c r="A34" s="478">
        <v>30</v>
      </c>
      <c r="B34" s="479" t="s">
        <v>365</v>
      </c>
      <c r="C34" s="480">
        <v>90160</v>
      </c>
      <c r="D34" s="480">
        <v>58308</v>
      </c>
      <c r="E34" s="480">
        <f t="shared" si="0"/>
        <v>31852</v>
      </c>
      <c r="F34" s="481">
        <f t="shared" si="1"/>
        <v>0.35328305235137536</v>
      </c>
    </row>
    <row r="35" spans="1:6" s="485" customFormat="1" ht="21.95" customHeight="1">
      <c r="A35" s="482" t="s">
        <v>193</v>
      </c>
      <c r="B35" s="482"/>
      <c r="C35" s="483">
        <f>SUM(C5:C34)</f>
        <v>1311792</v>
      </c>
      <c r="D35" s="483">
        <v>567096</v>
      </c>
      <c r="E35" s="483">
        <f t="shared" si="0"/>
        <v>744696</v>
      </c>
      <c r="F35" s="484">
        <f t="shared" si="1"/>
        <v>0.5676936587507776</v>
      </c>
    </row>
  </sheetData>
  <mergeCells count="3">
    <mergeCell ref="A2:F2"/>
    <mergeCell ref="A3:F3"/>
    <mergeCell ref="A35:B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K43" sqref="K43"/>
    </sheetView>
  </sheetViews>
  <sheetFormatPr defaultRowHeight="14.25"/>
  <cols>
    <col min="1" max="1" width="9.140625" style="488"/>
    <col min="2" max="2" width="31.140625" style="488" customWidth="1"/>
    <col min="3" max="3" width="18" style="488" customWidth="1"/>
    <col min="4" max="4" width="22.28515625" style="488" customWidth="1"/>
    <col min="5" max="5" width="18.28515625" style="488" customWidth="1"/>
    <col min="6" max="6" width="21.7109375" style="488" customWidth="1"/>
    <col min="7" max="7" width="16.5703125" style="488" customWidth="1"/>
    <col min="8" max="16384" width="9.140625" style="488"/>
  </cols>
  <sheetData>
    <row r="1" spans="1:7" ht="33" customHeight="1">
      <c r="A1" s="486" t="s">
        <v>388</v>
      </c>
      <c r="B1" s="486"/>
      <c r="C1" s="486"/>
      <c r="D1" s="486"/>
      <c r="E1" s="486"/>
      <c r="F1" s="486"/>
      <c r="G1" s="487"/>
    </row>
    <row r="2" spans="1:7" ht="24.75" customHeight="1">
      <c r="A2" s="489" t="s">
        <v>367</v>
      </c>
      <c r="B2" s="489"/>
      <c r="C2" s="489"/>
      <c r="D2" s="489"/>
      <c r="E2" s="489"/>
      <c r="F2" s="489"/>
      <c r="G2" s="490"/>
    </row>
    <row r="3" spans="1:7" ht="75" customHeight="1">
      <c r="A3" s="491" t="s">
        <v>1</v>
      </c>
      <c r="B3" s="492" t="s">
        <v>128</v>
      </c>
      <c r="C3" s="492" t="s">
        <v>368</v>
      </c>
      <c r="D3" s="492" t="s">
        <v>369</v>
      </c>
      <c r="E3" s="492" t="s">
        <v>370</v>
      </c>
      <c r="F3" s="492" t="s">
        <v>371</v>
      </c>
      <c r="G3" s="492" t="s">
        <v>372</v>
      </c>
    </row>
    <row r="4" spans="1:7" ht="21.95" customHeight="1">
      <c r="A4" s="493">
        <v>1</v>
      </c>
      <c r="B4" s="494" t="s">
        <v>373</v>
      </c>
      <c r="C4" s="495">
        <v>11.76</v>
      </c>
      <c r="D4" s="495">
        <v>11.76</v>
      </c>
      <c r="E4" s="496">
        <f t="shared" ref="E4:E49" si="0">D4/C4*100</f>
        <v>100</v>
      </c>
      <c r="F4" s="495">
        <v>11.76</v>
      </c>
      <c r="G4" s="496">
        <f t="shared" ref="G4:G49" si="1">F4/C4*100</f>
        <v>100</v>
      </c>
    </row>
    <row r="5" spans="1:7" ht="21.95" customHeight="1">
      <c r="A5" s="493">
        <v>2</v>
      </c>
      <c r="B5" s="494" t="s">
        <v>374</v>
      </c>
      <c r="C5" s="495">
        <v>2.13</v>
      </c>
      <c r="D5" s="495">
        <v>1.94</v>
      </c>
      <c r="E5" s="496">
        <f t="shared" si="0"/>
        <v>91.079812206572768</v>
      </c>
      <c r="F5" s="495">
        <v>1.94</v>
      </c>
      <c r="G5" s="496">
        <f t="shared" si="1"/>
        <v>91.079812206572768</v>
      </c>
    </row>
    <row r="6" spans="1:7" ht="21.95" customHeight="1">
      <c r="A6" s="493">
        <v>3</v>
      </c>
      <c r="B6" s="494" t="s">
        <v>161</v>
      </c>
      <c r="C6" s="495">
        <v>19.04</v>
      </c>
      <c r="D6" s="495">
        <v>15.63</v>
      </c>
      <c r="E6" s="496">
        <f t="shared" si="0"/>
        <v>82.090336134453793</v>
      </c>
      <c r="F6" s="495">
        <v>15.44</v>
      </c>
      <c r="G6" s="496">
        <f t="shared" si="1"/>
        <v>81.092436974789919</v>
      </c>
    </row>
    <row r="7" spans="1:7" ht="21.95" customHeight="1">
      <c r="A7" s="493">
        <v>4</v>
      </c>
      <c r="B7" s="494" t="s">
        <v>45</v>
      </c>
      <c r="C7" s="495">
        <v>18.23</v>
      </c>
      <c r="D7" s="495">
        <v>14.62</v>
      </c>
      <c r="E7" s="496">
        <f t="shared" si="0"/>
        <v>80.197476686780021</v>
      </c>
      <c r="F7" s="495">
        <v>14.38</v>
      </c>
      <c r="G7" s="496">
        <f t="shared" si="1"/>
        <v>78.880965441579818</v>
      </c>
    </row>
    <row r="8" spans="1:7" ht="21.95" customHeight="1">
      <c r="A8" s="493">
        <v>5</v>
      </c>
      <c r="B8" s="494" t="s">
        <v>375</v>
      </c>
      <c r="C8" s="495">
        <v>2.41</v>
      </c>
      <c r="D8" s="495">
        <v>2.35</v>
      </c>
      <c r="E8" s="496">
        <f t="shared" si="0"/>
        <v>97.510373443983397</v>
      </c>
      <c r="F8" s="495">
        <v>1.86</v>
      </c>
      <c r="G8" s="496">
        <f t="shared" si="1"/>
        <v>77.178423236514533</v>
      </c>
    </row>
    <row r="9" spans="1:7" ht="21.95" customHeight="1">
      <c r="A9" s="493">
        <v>6</v>
      </c>
      <c r="B9" s="494" t="s">
        <v>164</v>
      </c>
      <c r="C9" s="495">
        <v>0.9</v>
      </c>
      <c r="D9" s="495">
        <v>0.83</v>
      </c>
      <c r="E9" s="496">
        <f t="shared" si="0"/>
        <v>92.222222222222214</v>
      </c>
      <c r="F9" s="495">
        <v>0.67</v>
      </c>
      <c r="G9" s="496">
        <f t="shared" si="1"/>
        <v>74.444444444444443</v>
      </c>
    </row>
    <row r="10" spans="1:7" ht="21.95" customHeight="1">
      <c r="A10" s="493">
        <v>7</v>
      </c>
      <c r="B10" s="494" t="s">
        <v>146</v>
      </c>
      <c r="C10" s="495">
        <v>0.74</v>
      </c>
      <c r="D10" s="495">
        <v>0.59</v>
      </c>
      <c r="E10" s="496">
        <f t="shared" si="0"/>
        <v>79.729729729729726</v>
      </c>
      <c r="F10" s="495">
        <v>0.55000000000000004</v>
      </c>
      <c r="G10" s="496">
        <f t="shared" si="1"/>
        <v>74.324324324324337</v>
      </c>
    </row>
    <row r="11" spans="1:7" ht="21.95" customHeight="1">
      <c r="A11" s="493">
        <v>8</v>
      </c>
      <c r="B11" s="494" t="s">
        <v>376</v>
      </c>
      <c r="C11" s="495">
        <v>0.28000000000000003</v>
      </c>
      <c r="D11" s="495">
        <v>0.25</v>
      </c>
      <c r="E11" s="496">
        <f t="shared" si="0"/>
        <v>89.285714285714278</v>
      </c>
      <c r="F11" s="495">
        <v>0.2</v>
      </c>
      <c r="G11" s="496">
        <f t="shared" si="1"/>
        <v>71.428571428571431</v>
      </c>
    </row>
    <row r="12" spans="1:7" ht="21.95" customHeight="1">
      <c r="A12" s="493">
        <v>9</v>
      </c>
      <c r="B12" s="494" t="s">
        <v>14</v>
      </c>
      <c r="C12" s="495">
        <v>5.2</v>
      </c>
      <c r="D12" s="495">
        <v>4.83</v>
      </c>
      <c r="E12" s="496">
        <f t="shared" si="0"/>
        <v>92.884615384615387</v>
      </c>
      <c r="F12" s="495">
        <v>3.62</v>
      </c>
      <c r="G12" s="496">
        <f t="shared" si="1"/>
        <v>69.615384615384613</v>
      </c>
    </row>
    <row r="13" spans="1:7" ht="21.95" customHeight="1">
      <c r="A13" s="493">
        <v>10</v>
      </c>
      <c r="B13" s="494" t="s">
        <v>140</v>
      </c>
      <c r="C13" s="495">
        <v>1.98</v>
      </c>
      <c r="D13" s="495">
        <v>1.83</v>
      </c>
      <c r="E13" s="496">
        <f t="shared" si="0"/>
        <v>92.424242424242436</v>
      </c>
      <c r="F13" s="495">
        <v>1.36</v>
      </c>
      <c r="G13" s="496">
        <f t="shared" si="1"/>
        <v>68.686868686868692</v>
      </c>
    </row>
    <row r="14" spans="1:7" ht="21.95" customHeight="1">
      <c r="A14" s="493">
        <v>11</v>
      </c>
      <c r="B14" s="494" t="s">
        <v>18</v>
      </c>
      <c r="C14" s="495">
        <v>2.4900000000000002</v>
      </c>
      <c r="D14" s="495">
        <v>2.4300000000000002</v>
      </c>
      <c r="E14" s="496">
        <f t="shared" si="0"/>
        <v>97.590361445783131</v>
      </c>
      <c r="F14" s="495">
        <v>1.71</v>
      </c>
      <c r="G14" s="496">
        <f t="shared" si="1"/>
        <v>68.674698795180717</v>
      </c>
    </row>
    <row r="15" spans="1:7" ht="21.95" customHeight="1">
      <c r="A15" s="493">
        <v>12</v>
      </c>
      <c r="B15" s="494" t="s">
        <v>30</v>
      </c>
      <c r="C15" s="495">
        <v>14.75</v>
      </c>
      <c r="D15" s="495">
        <v>10.47</v>
      </c>
      <c r="E15" s="496">
        <f t="shared" si="0"/>
        <v>70.983050847457633</v>
      </c>
      <c r="F15" s="495">
        <v>9.85</v>
      </c>
      <c r="G15" s="496">
        <f t="shared" si="1"/>
        <v>66.779661016949149</v>
      </c>
    </row>
    <row r="16" spans="1:7" ht="21.95" customHeight="1">
      <c r="A16" s="493">
        <v>13</v>
      </c>
      <c r="B16" s="494" t="s">
        <v>9</v>
      </c>
      <c r="C16" s="495">
        <v>47.17</v>
      </c>
      <c r="D16" s="495">
        <v>39.729999999999997</v>
      </c>
      <c r="E16" s="496">
        <f t="shared" si="0"/>
        <v>84.227263090947631</v>
      </c>
      <c r="F16" s="495">
        <v>31.33</v>
      </c>
      <c r="G16" s="496">
        <f t="shared" si="1"/>
        <v>66.419334322662706</v>
      </c>
    </row>
    <row r="17" spans="1:7" ht="21.95" customHeight="1">
      <c r="A17" s="493">
        <v>14</v>
      </c>
      <c r="B17" s="494" t="s">
        <v>19</v>
      </c>
      <c r="C17" s="495">
        <v>5.75</v>
      </c>
      <c r="D17" s="495">
        <v>4.07</v>
      </c>
      <c r="E17" s="496">
        <f t="shared" si="0"/>
        <v>70.782608695652186</v>
      </c>
      <c r="F17" s="495">
        <v>3.73</v>
      </c>
      <c r="G17" s="496">
        <f t="shared" si="1"/>
        <v>64.869565217391298</v>
      </c>
    </row>
    <row r="18" spans="1:7" ht="21.95" customHeight="1">
      <c r="A18" s="493">
        <v>15</v>
      </c>
      <c r="B18" s="494" t="s">
        <v>259</v>
      </c>
      <c r="C18" s="495">
        <v>2.0299999999999998</v>
      </c>
      <c r="D18" s="495">
        <v>1.38</v>
      </c>
      <c r="E18" s="496">
        <f t="shared" si="0"/>
        <v>67.980295566502463</v>
      </c>
      <c r="F18" s="495">
        <v>1.3</v>
      </c>
      <c r="G18" s="496">
        <f t="shared" si="1"/>
        <v>64.039408866995089</v>
      </c>
    </row>
    <row r="19" spans="1:7" ht="21.95" customHeight="1">
      <c r="A19" s="493">
        <v>16</v>
      </c>
      <c r="B19" s="494" t="s">
        <v>377</v>
      </c>
      <c r="C19" s="495">
        <v>9.08</v>
      </c>
      <c r="D19" s="495">
        <v>7.17</v>
      </c>
      <c r="E19" s="496">
        <f t="shared" si="0"/>
        <v>78.964757709251103</v>
      </c>
      <c r="F19" s="495">
        <v>5.72</v>
      </c>
      <c r="G19" s="496">
        <f t="shared" si="1"/>
        <v>62.995594713656388</v>
      </c>
    </row>
    <row r="20" spans="1:7" ht="21.95" customHeight="1">
      <c r="A20" s="493">
        <v>17</v>
      </c>
      <c r="B20" s="494" t="s">
        <v>167</v>
      </c>
      <c r="C20" s="495">
        <v>38.549999999999997</v>
      </c>
      <c r="D20" s="495">
        <v>36.31</v>
      </c>
      <c r="E20" s="496">
        <f t="shared" si="0"/>
        <v>94.189364461738009</v>
      </c>
      <c r="F20" s="495">
        <v>23.9</v>
      </c>
      <c r="G20" s="496">
        <f t="shared" si="1"/>
        <v>61.997405966277562</v>
      </c>
    </row>
    <row r="21" spans="1:7" ht="21.95" customHeight="1">
      <c r="A21" s="493">
        <v>18</v>
      </c>
      <c r="B21" s="494" t="s">
        <v>13</v>
      </c>
      <c r="C21" s="495">
        <v>64.069999999999993</v>
      </c>
      <c r="D21" s="495">
        <v>52.71</v>
      </c>
      <c r="E21" s="496">
        <f t="shared" si="0"/>
        <v>82.269392851568611</v>
      </c>
      <c r="F21" s="495">
        <v>38.549999999999997</v>
      </c>
      <c r="G21" s="496">
        <f t="shared" si="1"/>
        <v>60.168565631340719</v>
      </c>
    </row>
    <row r="22" spans="1:7" ht="21.95" customHeight="1">
      <c r="A22" s="493">
        <v>19</v>
      </c>
      <c r="B22" s="494" t="s">
        <v>15</v>
      </c>
      <c r="C22" s="495">
        <v>10.1</v>
      </c>
      <c r="D22" s="495">
        <v>9.0399999999999991</v>
      </c>
      <c r="E22" s="496">
        <f t="shared" si="0"/>
        <v>89.504950495049499</v>
      </c>
      <c r="F22" s="495">
        <v>6.07</v>
      </c>
      <c r="G22" s="496">
        <f t="shared" si="1"/>
        <v>60.099009900990112</v>
      </c>
    </row>
    <row r="23" spans="1:7" ht="21.95" customHeight="1">
      <c r="A23" s="493">
        <v>20</v>
      </c>
      <c r="B23" s="494" t="s">
        <v>378</v>
      </c>
      <c r="C23" s="495">
        <v>3.8</v>
      </c>
      <c r="D23" s="495">
        <v>3.01</v>
      </c>
      <c r="E23" s="496">
        <f t="shared" si="0"/>
        <v>79.21052631578948</v>
      </c>
      <c r="F23" s="495">
        <v>2.2000000000000002</v>
      </c>
      <c r="G23" s="496">
        <f t="shared" si="1"/>
        <v>57.894736842105267</v>
      </c>
    </row>
    <row r="24" spans="1:7" ht="21.95" customHeight="1">
      <c r="A24" s="493">
        <v>21</v>
      </c>
      <c r="B24" s="494" t="s">
        <v>21</v>
      </c>
      <c r="C24" s="495">
        <v>3.87</v>
      </c>
      <c r="D24" s="495">
        <v>3.46</v>
      </c>
      <c r="E24" s="496">
        <f t="shared" si="0"/>
        <v>89.405684754521957</v>
      </c>
      <c r="F24" s="495">
        <v>2.2200000000000002</v>
      </c>
      <c r="G24" s="496">
        <f t="shared" si="1"/>
        <v>57.36434108527132</v>
      </c>
    </row>
    <row r="25" spans="1:7" ht="21.95" customHeight="1">
      <c r="A25" s="493">
        <v>22</v>
      </c>
      <c r="B25" s="494" t="s">
        <v>156</v>
      </c>
      <c r="C25" s="495">
        <v>1.1000000000000001</v>
      </c>
      <c r="D25" s="495">
        <v>0.71</v>
      </c>
      <c r="E25" s="496">
        <f t="shared" si="0"/>
        <v>64.545454545454533</v>
      </c>
      <c r="F25" s="495">
        <v>0.61</v>
      </c>
      <c r="G25" s="496">
        <f t="shared" si="1"/>
        <v>55.454545454545446</v>
      </c>
    </row>
    <row r="26" spans="1:7" ht="21.95" customHeight="1">
      <c r="A26" s="493">
        <v>23</v>
      </c>
      <c r="B26" s="494" t="s">
        <v>379</v>
      </c>
      <c r="C26" s="495">
        <v>12</v>
      </c>
      <c r="D26" s="495">
        <v>9.93</v>
      </c>
      <c r="E26" s="496">
        <f t="shared" si="0"/>
        <v>82.75</v>
      </c>
      <c r="F26" s="495">
        <v>6.52</v>
      </c>
      <c r="G26" s="496">
        <f t="shared" si="1"/>
        <v>54.333333333333336</v>
      </c>
    </row>
    <row r="27" spans="1:7" ht="21.95" customHeight="1">
      <c r="A27" s="493">
        <v>24</v>
      </c>
      <c r="B27" s="494" t="s">
        <v>144</v>
      </c>
      <c r="C27" s="495">
        <v>2.79</v>
      </c>
      <c r="D27" s="495">
        <v>2.4900000000000002</v>
      </c>
      <c r="E27" s="496">
        <f t="shared" si="0"/>
        <v>89.247311827956992</v>
      </c>
      <c r="F27" s="495">
        <v>1.48</v>
      </c>
      <c r="G27" s="496">
        <f t="shared" si="1"/>
        <v>53.046594982078851</v>
      </c>
    </row>
    <row r="28" spans="1:7" ht="21.95" customHeight="1">
      <c r="A28" s="493">
        <v>25</v>
      </c>
      <c r="B28" s="497" t="s">
        <v>10</v>
      </c>
      <c r="C28" s="498">
        <v>9.34</v>
      </c>
      <c r="D28" s="498">
        <v>7.6</v>
      </c>
      <c r="E28" s="499">
        <f t="shared" si="0"/>
        <v>81.370449678800853</v>
      </c>
      <c r="F28" s="498">
        <v>4.8499999999999996</v>
      </c>
      <c r="G28" s="499">
        <f t="shared" si="1"/>
        <v>51.9271948608137</v>
      </c>
    </row>
    <row r="29" spans="1:7" ht="21.95" customHeight="1">
      <c r="A29" s="493">
        <v>26</v>
      </c>
      <c r="B29" s="497" t="s">
        <v>380</v>
      </c>
      <c r="C29" s="498">
        <v>0.32</v>
      </c>
      <c r="D29" s="498">
        <v>0.19</v>
      </c>
      <c r="E29" s="499">
        <f t="shared" si="0"/>
        <v>59.375</v>
      </c>
      <c r="F29" s="498">
        <v>0.16</v>
      </c>
      <c r="G29" s="499">
        <f t="shared" si="1"/>
        <v>50</v>
      </c>
    </row>
    <row r="30" spans="1:7" ht="21.95" customHeight="1">
      <c r="A30" s="493">
        <v>27</v>
      </c>
      <c r="B30" s="497" t="s">
        <v>381</v>
      </c>
      <c r="C30" s="498">
        <v>0.3</v>
      </c>
      <c r="D30" s="498">
        <v>0.23</v>
      </c>
      <c r="E30" s="499">
        <f t="shared" si="0"/>
        <v>76.666666666666671</v>
      </c>
      <c r="F30" s="498">
        <v>0.15</v>
      </c>
      <c r="G30" s="499">
        <f t="shared" si="1"/>
        <v>50</v>
      </c>
    </row>
    <row r="31" spans="1:7" ht="21.95" customHeight="1">
      <c r="A31" s="493">
        <v>28</v>
      </c>
      <c r="B31" s="497" t="s">
        <v>136</v>
      </c>
      <c r="C31" s="498">
        <v>81.069999999999993</v>
      </c>
      <c r="D31" s="498">
        <v>71.63</v>
      </c>
      <c r="E31" s="499">
        <f t="shared" si="0"/>
        <v>88.35574195140002</v>
      </c>
      <c r="F31" s="498">
        <v>40.26</v>
      </c>
      <c r="G31" s="499">
        <f t="shared" si="1"/>
        <v>49.66078697421981</v>
      </c>
    </row>
    <row r="32" spans="1:7" ht="21.95" customHeight="1">
      <c r="A32" s="493">
        <v>29</v>
      </c>
      <c r="B32" s="497" t="s">
        <v>148</v>
      </c>
      <c r="C32" s="498">
        <v>42.54</v>
      </c>
      <c r="D32" s="498">
        <v>32</v>
      </c>
      <c r="E32" s="499">
        <f t="shared" si="0"/>
        <v>75.223319228960989</v>
      </c>
      <c r="F32" s="498">
        <v>21.09</v>
      </c>
      <c r="G32" s="499">
        <f t="shared" si="1"/>
        <v>49.576868829337094</v>
      </c>
    </row>
    <row r="33" spans="1:7" ht="21.95" customHeight="1">
      <c r="A33" s="493">
        <v>30</v>
      </c>
      <c r="B33" s="497" t="s">
        <v>382</v>
      </c>
      <c r="C33" s="498">
        <v>2.34</v>
      </c>
      <c r="D33" s="498">
        <v>1.85</v>
      </c>
      <c r="E33" s="499">
        <f t="shared" si="0"/>
        <v>79.05982905982907</v>
      </c>
      <c r="F33" s="498">
        <v>1.1499999999999999</v>
      </c>
      <c r="G33" s="499">
        <f t="shared" si="1"/>
        <v>49.145299145299141</v>
      </c>
    </row>
    <row r="34" spans="1:7" ht="21.95" customHeight="1">
      <c r="A34" s="493">
        <v>31</v>
      </c>
      <c r="B34" s="497" t="s">
        <v>166</v>
      </c>
      <c r="C34" s="498">
        <v>46.4</v>
      </c>
      <c r="D34" s="498">
        <v>36.340000000000003</v>
      </c>
      <c r="E34" s="499">
        <f t="shared" si="0"/>
        <v>78.318965517241395</v>
      </c>
      <c r="F34" s="498">
        <v>22.63</v>
      </c>
      <c r="G34" s="499">
        <f t="shared" si="1"/>
        <v>48.771551724137929</v>
      </c>
    </row>
    <row r="35" spans="1:7" ht="21.95" customHeight="1">
      <c r="A35" s="493">
        <v>32</v>
      </c>
      <c r="B35" s="497" t="s">
        <v>47</v>
      </c>
      <c r="C35" s="498">
        <v>12.78</v>
      </c>
      <c r="D35" s="498">
        <v>11.42</v>
      </c>
      <c r="E35" s="499">
        <f t="shared" si="0"/>
        <v>89.358372456964005</v>
      </c>
      <c r="F35" s="498">
        <v>5.97</v>
      </c>
      <c r="G35" s="499">
        <f t="shared" si="1"/>
        <v>46.713615023474183</v>
      </c>
    </row>
    <row r="36" spans="1:7" ht="21.95" customHeight="1">
      <c r="A36" s="493">
        <v>33</v>
      </c>
      <c r="B36" s="497" t="s">
        <v>383</v>
      </c>
      <c r="C36" s="498">
        <v>0.3</v>
      </c>
      <c r="D36" s="498">
        <v>0.17</v>
      </c>
      <c r="E36" s="499">
        <f t="shared" si="0"/>
        <v>56.666666666666679</v>
      </c>
      <c r="F36" s="498">
        <v>0.14000000000000001</v>
      </c>
      <c r="G36" s="499">
        <f t="shared" si="1"/>
        <v>46.666666666666671</v>
      </c>
    </row>
    <row r="37" spans="1:7" ht="21.95" customHeight="1">
      <c r="A37" s="493">
        <v>34</v>
      </c>
      <c r="B37" s="497" t="s">
        <v>22</v>
      </c>
      <c r="C37" s="498">
        <v>7.21</v>
      </c>
      <c r="D37" s="498">
        <v>5.3</v>
      </c>
      <c r="E37" s="499">
        <f t="shared" si="0"/>
        <v>73.509015256588071</v>
      </c>
      <c r="F37" s="498">
        <v>3.31</v>
      </c>
      <c r="G37" s="499">
        <f t="shared" si="1"/>
        <v>45.908460471567267</v>
      </c>
    </row>
    <row r="38" spans="1:7" ht="21.95" customHeight="1">
      <c r="A38" s="493">
        <v>35</v>
      </c>
      <c r="B38" s="497" t="s">
        <v>384</v>
      </c>
      <c r="C38" s="498">
        <v>1.84</v>
      </c>
      <c r="D38" s="498">
        <v>1.32</v>
      </c>
      <c r="E38" s="499">
        <f t="shared" si="0"/>
        <v>71.739130434782609</v>
      </c>
      <c r="F38" s="498">
        <v>0.84</v>
      </c>
      <c r="G38" s="499">
        <f t="shared" si="1"/>
        <v>45.652173913043477</v>
      </c>
    </row>
    <row r="39" spans="1:7" ht="21.95" customHeight="1">
      <c r="A39" s="493">
        <v>36</v>
      </c>
      <c r="B39" s="497" t="s">
        <v>11</v>
      </c>
      <c r="C39" s="498">
        <v>50.9</v>
      </c>
      <c r="D39" s="498">
        <v>34.299999999999997</v>
      </c>
      <c r="E39" s="499">
        <f t="shared" si="0"/>
        <v>67.387033398821217</v>
      </c>
      <c r="F39" s="498">
        <v>23.1</v>
      </c>
      <c r="G39" s="499">
        <f t="shared" si="1"/>
        <v>45.383104125736743</v>
      </c>
    </row>
    <row r="40" spans="1:7" ht="21.95" customHeight="1">
      <c r="A40" s="493">
        <v>37</v>
      </c>
      <c r="B40" s="497" t="s">
        <v>158</v>
      </c>
      <c r="C40" s="498">
        <v>2.2999999999999998</v>
      </c>
      <c r="D40" s="498">
        <v>1.43</v>
      </c>
      <c r="E40" s="499">
        <f t="shared" si="0"/>
        <v>62.173913043478265</v>
      </c>
      <c r="F40" s="498">
        <v>1.02</v>
      </c>
      <c r="G40" s="499">
        <f t="shared" si="1"/>
        <v>44.347826086956523</v>
      </c>
    </row>
    <row r="41" spans="1:7" ht="21.95" customHeight="1">
      <c r="A41" s="493">
        <v>38</v>
      </c>
      <c r="B41" s="497" t="s">
        <v>35</v>
      </c>
      <c r="C41" s="498">
        <v>6.7</v>
      </c>
      <c r="D41" s="498">
        <v>5.35</v>
      </c>
      <c r="E41" s="499">
        <f t="shared" si="0"/>
        <v>79.850746268656707</v>
      </c>
      <c r="F41" s="498">
        <v>2.82</v>
      </c>
      <c r="G41" s="499">
        <f t="shared" si="1"/>
        <v>42.089552238805965</v>
      </c>
    </row>
    <row r="42" spans="1:7" ht="21.95" customHeight="1">
      <c r="A42" s="493">
        <v>39</v>
      </c>
      <c r="B42" s="497" t="s">
        <v>8</v>
      </c>
      <c r="C42" s="498">
        <v>157.80000000000001</v>
      </c>
      <c r="D42" s="498">
        <v>129.03</v>
      </c>
      <c r="E42" s="499">
        <f t="shared" si="0"/>
        <v>81.768060836501903</v>
      </c>
      <c r="F42" s="498">
        <v>63.02</v>
      </c>
      <c r="G42" s="499">
        <f t="shared" si="1"/>
        <v>39.936628643852977</v>
      </c>
    </row>
    <row r="43" spans="1:7" ht="21.95" customHeight="1">
      <c r="A43" s="493">
        <v>40</v>
      </c>
      <c r="B43" s="497" t="s">
        <v>16</v>
      </c>
      <c r="C43" s="498">
        <v>3.2</v>
      </c>
      <c r="D43" s="498">
        <v>2.2999999999999998</v>
      </c>
      <c r="E43" s="499">
        <f t="shared" si="0"/>
        <v>71.874999999999986</v>
      </c>
      <c r="F43" s="498">
        <v>1.1000000000000001</v>
      </c>
      <c r="G43" s="499">
        <f t="shared" si="1"/>
        <v>34.375</v>
      </c>
    </row>
    <row r="44" spans="1:7" ht="21.95" customHeight="1">
      <c r="A44" s="493">
        <v>41</v>
      </c>
      <c r="B44" s="497" t="s">
        <v>165</v>
      </c>
      <c r="C44" s="498">
        <v>25.56</v>
      </c>
      <c r="D44" s="498">
        <v>19.260000000000002</v>
      </c>
      <c r="E44" s="499">
        <f t="shared" si="0"/>
        <v>75.35211267605635</v>
      </c>
      <c r="F44" s="498">
        <v>7.72</v>
      </c>
      <c r="G44" s="499">
        <f t="shared" si="1"/>
        <v>30.203442879499221</v>
      </c>
    </row>
    <row r="45" spans="1:7" ht="21.95" customHeight="1">
      <c r="A45" s="493">
        <v>42</v>
      </c>
      <c r="B45" s="497" t="s">
        <v>385</v>
      </c>
      <c r="C45" s="498">
        <v>3.14</v>
      </c>
      <c r="D45" s="498">
        <v>2.63</v>
      </c>
      <c r="E45" s="499">
        <f t="shared" si="0"/>
        <v>83.757961783439484</v>
      </c>
      <c r="F45" s="498">
        <v>0.83</v>
      </c>
      <c r="G45" s="499">
        <f t="shared" si="1"/>
        <v>26.433121019108281</v>
      </c>
    </row>
    <row r="46" spans="1:7" ht="21.95" customHeight="1">
      <c r="A46" s="493">
        <v>43</v>
      </c>
      <c r="B46" s="497" t="s">
        <v>386</v>
      </c>
      <c r="C46" s="498">
        <v>0.27</v>
      </c>
      <c r="D46" s="498">
        <v>0.13</v>
      </c>
      <c r="E46" s="499">
        <f t="shared" si="0"/>
        <v>48.148148148148145</v>
      </c>
      <c r="F46" s="498">
        <v>7.0000000000000007E-2</v>
      </c>
      <c r="G46" s="499">
        <f t="shared" si="1"/>
        <v>25.925925925925924</v>
      </c>
    </row>
    <row r="47" spans="1:7" ht="21.95" customHeight="1">
      <c r="A47" s="493">
        <v>44</v>
      </c>
      <c r="B47" s="497" t="s">
        <v>151</v>
      </c>
      <c r="C47" s="498">
        <v>0.6</v>
      </c>
      <c r="D47" s="498">
        <v>0.42</v>
      </c>
      <c r="E47" s="499">
        <f t="shared" si="0"/>
        <v>70</v>
      </c>
      <c r="F47" s="498">
        <v>0.09</v>
      </c>
      <c r="G47" s="499">
        <f t="shared" si="1"/>
        <v>15</v>
      </c>
    </row>
    <row r="48" spans="1:7" ht="21.95" customHeight="1">
      <c r="A48" s="493">
        <v>45</v>
      </c>
      <c r="B48" s="497" t="s">
        <v>387</v>
      </c>
      <c r="C48" s="498">
        <v>0.23</v>
      </c>
      <c r="D48" s="498">
        <v>0.16</v>
      </c>
      <c r="E48" s="499">
        <f t="shared" si="0"/>
        <v>69.565217391304344</v>
      </c>
      <c r="F48" s="498">
        <v>0.02</v>
      </c>
      <c r="G48" s="499">
        <f t="shared" si="1"/>
        <v>8.695652173913043</v>
      </c>
    </row>
    <row r="49" spans="1:7" ht="23.25">
      <c r="A49" s="500"/>
      <c r="B49" s="501" t="s">
        <v>214</v>
      </c>
      <c r="C49" s="502">
        <f>SUM(C4:C48)</f>
        <v>735.3599999999999</v>
      </c>
      <c r="D49" s="502">
        <f>SUM(D4:D48)</f>
        <v>600.59999999999991</v>
      </c>
      <c r="E49" s="503">
        <f t="shared" si="0"/>
        <v>81.674281984334201</v>
      </c>
      <c r="F49" s="502">
        <f>SUM(F4:F48)</f>
        <v>387.30999999999995</v>
      </c>
      <c r="G49" s="503">
        <f t="shared" si="1"/>
        <v>52.6694408181027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K38" sqref="K38"/>
    </sheetView>
  </sheetViews>
  <sheetFormatPr defaultRowHeight="15"/>
  <cols>
    <col min="1" max="1" width="6.85546875" customWidth="1"/>
    <col min="2" max="2" width="33.42578125" customWidth="1"/>
    <col min="3" max="3" width="18.85546875" customWidth="1"/>
    <col min="4" max="4" width="25.42578125" customWidth="1"/>
    <col min="5" max="5" width="21.85546875" customWidth="1"/>
    <col min="6" max="6" width="16" customWidth="1"/>
  </cols>
  <sheetData>
    <row r="1" spans="1:6" ht="34.5" customHeight="1">
      <c r="A1" s="504" t="s">
        <v>395</v>
      </c>
      <c r="B1" s="504"/>
      <c r="C1" s="504"/>
      <c r="D1" s="504"/>
      <c r="E1" s="504"/>
      <c r="F1" s="505"/>
    </row>
    <row r="2" spans="1:6" ht="28.5" customHeight="1">
      <c r="A2" s="506" t="s">
        <v>389</v>
      </c>
      <c r="B2" s="506"/>
      <c r="C2" s="506"/>
      <c r="D2" s="506"/>
      <c r="E2" s="506"/>
      <c r="F2" s="507"/>
    </row>
    <row r="3" spans="1:6" ht="99" customHeight="1">
      <c r="A3" s="491" t="s">
        <v>1</v>
      </c>
      <c r="B3" s="492" t="s">
        <v>2</v>
      </c>
      <c r="C3" s="492" t="s">
        <v>390</v>
      </c>
      <c r="D3" s="492" t="s">
        <v>391</v>
      </c>
      <c r="E3" s="492" t="s">
        <v>392</v>
      </c>
      <c r="F3" s="492" t="s">
        <v>393</v>
      </c>
    </row>
    <row r="4" spans="1:6" ht="17.25" customHeight="1">
      <c r="A4" s="508">
        <v>1</v>
      </c>
      <c r="B4" s="494" t="s">
        <v>373</v>
      </c>
      <c r="C4" s="509">
        <v>11.76</v>
      </c>
      <c r="D4" s="509">
        <v>11.76</v>
      </c>
      <c r="E4" s="509">
        <v>0</v>
      </c>
      <c r="F4" s="510">
        <f t="shared" ref="F4:F49" si="0">D4/C4*100</f>
        <v>100</v>
      </c>
    </row>
    <row r="5" spans="1:6" ht="17.25" customHeight="1">
      <c r="A5" s="508">
        <v>2</v>
      </c>
      <c r="B5" s="494" t="s">
        <v>18</v>
      </c>
      <c r="C5" s="509">
        <v>2.4500000000000002</v>
      </c>
      <c r="D5" s="509">
        <v>2.4500000000000002</v>
      </c>
      <c r="E5" s="509">
        <v>0</v>
      </c>
      <c r="F5" s="510">
        <f t="shared" si="0"/>
        <v>100</v>
      </c>
    </row>
    <row r="6" spans="1:6" ht="17.25" customHeight="1">
      <c r="A6" s="508">
        <v>3</v>
      </c>
      <c r="B6" s="494" t="s">
        <v>164</v>
      </c>
      <c r="C6" s="509">
        <v>0.86</v>
      </c>
      <c r="D6" s="509">
        <v>0.86</v>
      </c>
      <c r="E6" s="509">
        <v>0</v>
      </c>
      <c r="F6" s="510">
        <f t="shared" si="0"/>
        <v>100</v>
      </c>
    </row>
    <row r="7" spans="1:6" ht="17.25" customHeight="1">
      <c r="A7" s="508">
        <v>4</v>
      </c>
      <c r="B7" s="494" t="s">
        <v>394</v>
      </c>
      <c r="C7" s="509">
        <v>0.22</v>
      </c>
      <c r="D7" s="509">
        <v>0.22</v>
      </c>
      <c r="E7" s="509">
        <v>0</v>
      </c>
      <c r="F7" s="510">
        <f t="shared" si="0"/>
        <v>100</v>
      </c>
    </row>
    <row r="8" spans="1:6" ht="17.25" customHeight="1">
      <c r="A8" s="508">
        <v>5</v>
      </c>
      <c r="B8" s="494" t="s">
        <v>384</v>
      </c>
      <c r="C8" s="509">
        <v>1.67</v>
      </c>
      <c r="D8" s="509">
        <v>1.67</v>
      </c>
      <c r="E8" s="509">
        <v>0</v>
      </c>
      <c r="F8" s="510">
        <f t="shared" si="0"/>
        <v>100</v>
      </c>
    </row>
    <row r="9" spans="1:6" ht="17.25" customHeight="1">
      <c r="A9" s="508">
        <v>6</v>
      </c>
      <c r="B9" s="494" t="s">
        <v>161</v>
      </c>
      <c r="C9" s="509">
        <v>18.09</v>
      </c>
      <c r="D9" s="509">
        <v>18.05</v>
      </c>
      <c r="E9" s="509">
        <v>0.04</v>
      </c>
      <c r="F9" s="510">
        <f t="shared" si="0"/>
        <v>99.778883360972912</v>
      </c>
    </row>
    <row r="10" spans="1:6" ht="17.25" customHeight="1">
      <c r="A10" s="508">
        <v>7</v>
      </c>
      <c r="B10" s="494" t="s">
        <v>375</v>
      </c>
      <c r="C10" s="509">
        <v>2.39</v>
      </c>
      <c r="D10" s="509">
        <v>2.38</v>
      </c>
      <c r="E10" s="509">
        <v>0.01</v>
      </c>
      <c r="F10" s="510">
        <f t="shared" si="0"/>
        <v>99.581589958158986</v>
      </c>
    </row>
    <row r="11" spans="1:6" ht="17.25" customHeight="1">
      <c r="A11" s="508">
        <v>8</v>
      </c>
      <c r="B11" s="494" t="s">
        <v>385</v>
      </c>
      <c r="C11" s="509">
        <v>3.09</v>
      </c>
      <c r="D11" s="509">
        <v>3.06</v>
      </c>
      <c r="E11" s="509">
        <v>0.03</v>
      </c>
      <c r="F11" s="510">
        <f t="shared" si="0"/>
        <v>99.029126213592249</v>
      </c>
    </row>
    <row r="12" spans="1:6" ht="17.25" customHeight="1">
      <c r="A12" s="508">
        <v>9</v>
      </c>
      <c r="B12" s="494" t="s">
        <v>156</v>
      </c>
      <c r="C12" s="509">
        <v>1.01</v>
      </c>
      <c r="D12" s="509">
        <v>0.99</v>
      </c>
      <c r="E12" s="509">
        <v>0.02</v>
      </c>
      <c r="F12" s="510">
        <f t="shared" si="0"/>
        <v>98.019801980198025</v>
      </c>
    </row>
    <row r="13" spans="1:6" ht="17.25" customHeight="1">
      <c r="A13" s="508">
        <v>10</v>
      </c>
      <c r="B13" s="494" t="s">
        <v>380</v>
      </c>
      <c r="C13" s="509">
        <v>0.4</v>
      </c>
      <c r="D13" s="509">
        <v>0.39</v>
      </c>
      <c r="E13" s="509">
        <v>0.01</v>
      </c>
      <c r="F13" s="510">
        <f t="shared" si="0"/>
        <v>97.5</v>
      </c>
    </row>
    <row r="14" spans="1:6" ht="17.25" customHeight="1">
      <c r="A14" s="508">
        <v>11</v>
      </c>
      <c r="B14" s="494" t="s">
        <v>146</v>
      </c>
      <c r="C14" s="509">
        <v>0.77</v>
      </c>
      <c r="D14" s="509">
        <v>0.75</v>
      </c>
      <c r="E14" s="509">
        <v>0</v>
      </c>
      <c r="F14" s="510">
        <f t="shared" si="0"/>
        <v>97.402597402597408</v>
      </c>
    </row>
    <row r="15" spans="1:6" ht="17.25" customHeight="1">
      <c r="A15" s="508">
        <v>12</v>
      </c>
      <c r="B15" s="494" t="s">
        <v>378</v>
      </c>
      <c r="C15" s="509">
        <v>3.77</v>
      </c>
      <c r="D15" s="509">
        <v>3.67</v>
      </c>
      <c r="E15" s="509">
        <v>0.1</v>
      </c>
      <c r="F15" s="510">
        <f t="shared" si="0"/>
        <v>97.347480106100789</v>
      </c>
    </row>
    <row r="16" spans="1:6" ht="17.25" customHeight="1">
      <c r="A16" s="508">
        <v>13</v>
      </c>
      <c r="B16" s="494" t="s">
        <v>45</v>
      </c>
      <c r="C16" s="509">
        <v>17.57</v>
      </c>
      <c r="D16" s="509">
        <v>16.98</v>
      </c>
      <c r="E16" s="509">
        <v>0</v>
      </c>
      <c r="F16" s="510">
        <f t="shared" si="0"/>
        <v>96.642003414911784</v>
      </c>
    </row>
    <row r="17" spans="1:6" ht="17.25" customHeight="1">
      <c r="A17" s="508">
        <v>14</v>
      </c>
      <c r="B17" s="494" t="s">
        <v>151</v>
      </c>
      <c r="C17" s="509">
        <v>0.59</v>
      </c>
      <c r="D17" s="509">
        <v>0.56999999999999995</v>
      </c>
      <c r="E17" s="509">
        <v>0.01</v>
      </c>
      <c r="F17" s="510">
        <f t="shared" si="0"/>
        <v>96.610169491525426</v>
      </c>
    </row>
    <row r="18" spans="1:6" ht="17.25" customHeight="1">
      <c r="A18" s="508">
        <v>15</v>
      </c>
      <c r="B18" s="494" t="s">
        <v>382</v>
      </c>
      <c r="C18" s="509">
        <v>2.2799999999999998</v>
      </c>
      <c r="D18" s="509">
        <v>2.2000000000000002</v>
      </c>
      <c r="E18" s="509">
        <v>0.08</v>
      </c>
      <c r="F18" s="510">
        <f t="shared" si="0"/>
        <v>96.491228070175453</v>
      </c>
    </row>
    <row r="19" spans="1:6" ht="17.25" customHeight="1">
      <c r="A19" s="508">
        <v>16</v>
      </c>
      <c r="B19" s="494" t="s">
        <v>9</v>
      </c>
      <c r="C19" s="509">
        <v>46.76</v>
      </c>
      <c r="D19" s="509">
        <v>44.94</v>
      </c>
      <c r="E19" s="509">
        <v>0.14000000000000001</v>
      </c>
      <c r="F19" s="510">
        <f t="shared" si="0"/>
        <v>96.107784431137716</v>
      </c>
    </row>
    <row r="20" spans="1:6" ht="17.25" customHeight="1">
      <c r="A20" s="508">
        <v>17</v>
      </c>
      <c r="B20" s="494" t="s">
        <v>377</v>
      </c>
      <c r="C20" s="509">
        <v>9.0299999999999994</v>
      </c>
      <c r="D20" s="509">
        <v>8.59</v>
      </c>
      <c r="E20" s="509">
        <v>0.45</v>
      </c>
      <c r="F20" s="510">
        <f t="shared" si="0"/>
        <v>95.127353266888164</v>
      </c>
    </row>
    <row r="21" spans="1:6" ht="17.25" customHeight="1">
      <c r="A21" s="508">
        <v>18</v>
      </c>
      <c r="B21" s="494" t="s">
        <v>136</v>
      </c>
      <c r="C21" s="509">
        <v>80.540000000000006</v>
      </c>
      <c r="D21" s="509">
        <v>75.650000000000006</v>
      </c>
      <c r="E21" s="509">
        <v>0</v>
      </c>
      <c r="F21" s="510">
        <f t="shared" si="0"/>
        <v>93.928482741494918</v>
      </c>
    </row>
    <row r="22" spans="1:6" ht="17.25" customHeight="1">
      <c r="A22" s="508">
        <v>19</v>
      </c>
      <c r="B22" s="494" t="s">
        <v>30</v>
      </c>
      <c r="C22" s="509">
        <v>13.66</v>
      </c>
      <c r="D22" s="509">
        <v>12.77</v>
      </c>
      <c r="E22" s="509">
        <v>0.89</v>
      </c>
      <c r="F22" s="510">
        <f t="shared" si="0"/>
        <v>93.484626647144935</v>
      </c>
    </row>
    <row r="23" spans="1:6" ht="17.25" customHeight="1">
      <c r="A23" s="508">
        <v>20</v>
      </c>
      <c r="B23" s="494" t="s">
        <v>14</v>
      </c>
      <c r="C23" s="509">
        <v>5.24</v>
      </c>
      <c r="D23" s="509">
        <v>4.8899999999999997</v>
      </c>
      <c r="E23" s="509">
        <v>0</v>
      </c>
      <c r="F23" s="510">
        <f t="shared" si="0"/>
        <v>93.320610687022892</v>
      </c>
    </row>
    <row r="24" spans="1:6" ht="17.25" customHeight="1">
      <c r="A24" s="508">
        <v>21</v>
      </c>
      <c r="B24" s="494" t="s">
        <v>21</v>
      </c>
      <c r="C24" s="509">
        <v>3.75</v>
      </c>
      <c r="D24" s="509">
        <v>3.47</v>
      </c>
      <c r="E24" s="509">
        <v>0</v>
      </c>
      <c r="F24" s="510">
        <f t="shared" si="0"/>
        <v>92.533333333333331</v>
      </c>
    </row>
    <row r="25" spans="1:6" ht="17.25" customHeight="1">
      <c r="A25" s="508">
        <v>22</v>
      </c>
      <c r="B25" s="494" t="s">
        <v>148</v>
      </c>
      <c r="C25" s="509">
        <v>41.8</v>
      </c>
      <c r="D25" s="509">
        <v>38.65</v>
      </c>
      <c r="E25" s="509">
        <v>3.15</v>
      </c>
      <c r="F25" s="510">
        <f t="shared" si="0"/>
        <v>92.464114832535898</v>
      </c>
    </row>
    <row r="26" spans="1:6" ht="17.25" customHeight="1">
      <c r="A26" s="508">
        <v>23</v>
      </c>
      <c r="B26" s="494" t="s">
        <v>383</v>
      </c>
      <c r="C26" s="509">
        <v>0.26</v>
      </c>
      <c r="D26" s="509">
        <v>0.24</v>
      </c>
      <c r="E26" s="509">
        <v>0.02</v>
      </c>
      <c r="F26" s="510">
        <f t="shared" si="0"/>
        <v>92.307692307692307</v>
      </c>
    </row>
    <row r="27" spans="1:6" ht="17.25" customHeight="1">
      <c r="A27" s="508">
        <v>24</v>
      </c>
      <c r="B27" s="494" t="s">
        <v>19</v>
      </c>
      <c r="C27" s="509">
        <v>5.59</v>
      </c>
      <c r="D27" s="509">
        <v>5.08</v>
      </c>
      <c r="E27" s="509">
        <v>0.51</v>
      </c>
      <c r="F27" s="510">
        <f t="shared" si="0"/>
        <v>90.876565295169954</v>
      </c>
    </row>
    <row r="28" spans="1:6" ht="17.25" customHeight="1">
      <c r="A28" s="508">
        <v>25</v>
      </c>
      <c r="B28" s="494" t="s">
        <v>167</v>
      </c>
      <c r="C28" s="509">
        <v>38.32</v>
      </c>
      <c r="D28" s="509">
        <v>34.549999999999997</v>
      </c>
      <c r="E28" s="509">
        <v>0</v>
      </c>
      <c r="F28" s="510">
        <f t="shared" si="0"/>
        <v>90.161795407098111</v>
      </c>
    </row>
    <row r="29" spans="1:6" ht="17.25" customHeight="1">
      <c r="A29" s="508">
        <v>26</v>
      </c>
      <c r="B29" s="494" t="s">
        <v>376</v>
      </c>
      <c r="C29" s="509">
        <v>0.28999999999999998</v>
      </c>
      <c r="D29" s="509">
        <v>0.26</v>
      </c>
      <c r="E29" s="509">
        <v>0.01</v>
      </c>
      <c r="F29" s="510">
        <f t="shared" si="0"/>
        <v>89.65517241379311</v>
      </c>
    </row>
    <row r="30" spans="1:6" ht="17.25" customHeight="1">
      <c r="A30" s="508">
        <v>27</v>
      </c>
      <c r="B30" s="494" t="s">
        <v>8</v>
      </c>
      <c r="C30" s="509">
        <v>161.97999999999999</v>
      </c>
      <c r="D30" s="509">
        <v>144</v>
      </c>
      <c r="E30" s="509">
        <v>0</v>
      </c>
      <c r="F30" s="510">
        <f t="shared" si="0"/>
        <v>88.899864180763061</v>
      </c>
    </row>
    <row r="31" spans="1:6" ht="17.25" customHeight="1">
      <c r="A31" s="508">
        <v>28</v>
      </c>
      <c r="B31" s="494" t="s">
        <v>22</v>
      </c>
      <c r="C31" s="509">
        <v>7.33</v>
      </c>
      <c r="D31" s="509">
        <v>6.51</v>
      </c>
      <c r="E31" s="509">
        <v>0.2</v>
      </c>
      <c r="F31" s="510">
        <f t="shared" si="0"/>
        <v>88.813096862210088</v>
      </c>
    </row>
    <row r="32" spans="1:6" ht="17.25" customHeight="1">
      <c r="A32" s="508">
        <v>29</v>
      </c>
      <c r="B32" s="494" t="s">
        <v>158</v>
      </c>
      <c r="C32" s="509">
        <v>2.2799999999999998</v>
      </c>
      <c r="D32" s="509">
        <v>2.0099999999999998</v>
      </c>
      <c r="E32" s="509">
        <v>0.25</v>
      </c>
      <c r="F32" s="510">
        <f t="shared" si="0"/>
        <v>88.157894736842096</v>
      </c>
    </row>
    <row r="33" spans="1:6" ht="17.25" customHeight="1">
      <c r="A33" s="508">
        <v>30</v>
      </c>
      <c r="B33" s="494" t="s">
        <v>15</v>
      </c>
      <c r="C33" s="509">
        <v>10.029999999999999</v>
      </c>
      <c r="D33" s="509">
        <v>8.76</v>
      </c>
      <c r="E33" s="509">
        <v>1.1499999999999999</v>
      </c>
      <c r="F33" s="510">
        <f t="shared" si="0"/>
        <v>87.337986041874387</v>
      </c>
    </row>
    <row r="34" spans="1:6" ht="17.25" customHeight="1">
      <c r="A34" s="508">
        <v>31</v>
      </c>
      <c r="B34" s="494" t="s">
        <v>381</v>
      </c>
      <c r="C34" s="509">
        <v>0.28000000000000003</v>
      </c>
      <c r="D34" s="509">
        <v>0.24</v>
      </c>
      <c r="E34" s="509">
        <v>0.04</v>
      </c>
      <c r="F34" s="510">
        <f t="shared" si="0"/>
        <v>85.714285714285694</v>
      </c>
    </row>
    <row r="35" spans="1:6" ht="17.25" customHeight="1">
      <c r="A35" s="508">
        <v>32</v>
      </c>
      <c r="B35" s="497" t="s">
        <v>142</v>
      </c>
      <c r="C35" s="511">
        <v>1.97</v>
      </c>
      <c r="D35" s="511">
        <v>1.68</v>
      </c>
      <c r="E35" s="511">
        <v>0</v>
      </c>
      <c r="F35" s="512">
        <f t="shared" si="0"/>
        <v>85.279187817258887</v>
      </c>
    </row>
    <row r="36" spans="1:6" ht="17.25" customHeight="1">
      <c r="A36" s="508">
        <v>33</v>
      </c>
      <c r="B36" s="497" t="s">
        <v>16</v>
      </c>
      <c r="C36" s="511">
        <v>3.19</v>
      </c>
      <c r="D36" s="511">
        <v>2.72</v>
      </c>
      <c r="E36" s="511">
        <v>0.47</v>
      </c>
      <c r="F36" s="512">
        <f t="shared" si="0"/>
        <v>85.266457680250795</v>
      </c>
    </row>
    <row r="37" spans="1:6" ht="17.25" customHeight="1">
      <c r="A37" s="508">
        <v>34</v>
      </c>
      <c r="B37" s="497" t="s">
        <v>140</v>
      </c>
      <c r="C37" s="511">
        <v>1.94</v>
      </c>
      <c r="D37" s="511">
        <v>1.65</v>
      </c>
      <c r="E37" s="511">
        <v>0.21</v>
      </c>
      <c r="F37" s="512">
        <f t="shared" si="0"/>
        <v>85.051546391752581</v>
      </c>
    </row>
    <row r="38" spans="1:6" ht="17.25" customHeight="1">
      <c r="A38" s="508">
        <v>35</v>
      </c>
      <c r="B38" s="497" t="s">
        <v>144</v>
      </c>
      <c r="C38" s="511">
        <v>2.74</v>
      </c>
      <c r="D38" s="511">
        <v>2.29</v>
      </c>
      <c r="E38" s="511">
        <v>0.36</v>
      </c>
      <c r="F38" s="512">
        <f t="shared" si="0"/>
        <v>83.576642335766422</v>
      </c>
    </row>
    <row r="39" spans="1:6" ht="17.25" customHeight="1">
      <c r="A39" s="508">
        <v>36</v>
      </c>
      <c r="B39" s="497" t="s">
        <v>13</v>
      </c>
      <c r="C39" s="511">
        <v>63.27</v>
      </c>
      <c r="D39" s="511">
        <v>52.63</v>
      </c>
      <c r="E39" s="511">
        <v>0</v>
      </c>
      <c r="F39" s="512">
        <f t="shared" si="0"/>
        <v>83.183183183183189</v>
      </c>
    </row>
    <row r="40" spans="1:6" ht="17.25" customHeight="1">
      <c r="A40" s="508">
        <v>37</v>
      </c>
      <c r="B40" s="497" t="s">
        <v>10</v>
      </c>
      <c r="C40" s="511">
        <v>9.42</v>
      </c>
      <c r="D40" s="511">
        <v>7.78</v>
      </c>
      <c r="E40" s="511">
        <v>0</v>
      </c>
      <c r="F40" s="512">
        <f t="shared" si="0"/>
        <v>82.590233545647564</v>
      </c>
    </row>
    <row r="41" spans="1:6" ht="17.25" customHeight="1">
      <c r="A41" s="508">
        <v>38</v>
      </c>
      <c r="B41" s="497" t="s">
        <v>47</v>
      </c>
      <c r="C41" s="511">
        <v>12.64</v>
      </c>
      <c r="D41" s="511">
        <v>10.11</v>
      </c>
      <c r="E41" s="511">
        <v>0</v>
      </c>
      <c r="F41" s="512">
        <f t="shared" si="0"/>
        <v>79.984177215189874</v>
      </c>
    </row>
    <row r="42" spans="1:6" ht="17.25" customHeight="1">
      <c r="A42" s="508">
        <v>39</v>
      </c>
      <c r="B42" s="497" t="s">
        <v>35</v>
      </c>
      <c r="C42" s="511">
        <v>6.54</v>
      </c>
      <c r="D42" s="511">
        <v>5.14</v>
      </c>
      <c r="E42" s="511">
        <v>0.5</v>
      </c>
      <c r="F42" s="512">
        <f t="shared" si="0"/>
        <v>78.593272171253815</v>
      </c>
    </row>
    <row r="43" spans="1:6" ht="17.25" customHeight="1">
      <c r="A43" s="508">
        <v>40</v>
      </c>
      <c r="B43" s="497" t="s">
        <v>166</v>
      </c>
      <c r="C43" s="511">
        <v>46.3</v>
      </c>
      <c r="D43" s="511">
        <v>35.979999999999997</v>
      </c>
      <c r="E43" s="511">
        <v>0.48</v>
      </c>
      <c r="F43" s="512">
        <f t="shared" si="0"/>
        <v>77.710583153347727</v>
      </c>
    </row>
    <row r="44" spans="1:6" ht="17.25" customHeight="1">
      <c r="A44" s="508">
        <v>41</v>
      </c>
      <c r="B44" s="497" t="s">
        <v>374</v>
      </c>
      <c r="C44" s="511">
        <v>2.06</v>
      </c>
      <c r="D44" s="511">
        <v>1.59</v>
      </c>
      <c r="E44" s="511">
        <v>0.48</v>
      </c>
      <c r="F44" s="512">
        <f t="shared" si="0"/>
        <v>77.184466019417471</v>
      </c>
    </row>
    <row r="45" spans="1:6" ht="17.25" customHeight="1">
      <c r="A45" s="508">
        <v>42</v>
      </c>
      <c r="B45" s="497" t="s">
        <v>11</v>
      </c>
      <c r="C45" s="511">
        <v>50.4</v>
      </c>
      <c r="D45" s="511">
        <v>37.67</v>
      </c>
      <c r="E45" s="511">
        <v>0</v>
      </c>
      <c r="F45" s="512">
        <f t="shared" si="0"/>
        <v>74.742063492063494</v>
      </c>
    </row>
    <row r="46" spans="1:6" ht="17.25" customHeight="1">
      <c r="A46" s="508">
        <v>43</v>
      </c>
      <c r="B46" s="497" t="s">
        <v>386</v>
      </c>
      <c r="C46" s="511">
        <v>0.24</v>
      </c>
      <c r="D46" s="511">
        <v>0.15</v>
      </c>
      <c r="E46" s="511">
        <v>0.09</v>
      </c>
      <c r="F46" s="512">
        <f t="shared" si="0"/>
        <v>62.5</v>
      </c>
    </row>
    <row r="47" spans="1:6" ht="17.25" customHeight="1">
      <c r="A47" s="508">
        <v>44</v>
      </c>
      <c r="B47" s="497" t="s">
        <v>165</v>
      </c>
      <c r="C47" s="511">
        <v>25.45</v>
      </c>
      <c r="D47" s="511">
        <v>14.15</v>
      </c>
      <c r="E47" s="511">
        <v>0</v>
      </c>
      <c r="F47" s="512">
        <f t="shared" si="0"/>
        <v>55.599214145383101</v>
      </c>
    </row>
    <row r="48" spans="1:6" ht="17.25" customHeight="1">
      <c r="A48" s="508">
        <v>45</v>
      </c>
      <c r="B48" s="497" t="s">
        <v>379</v>
      </c>
      <c r="C48" s="511">
        <v>11.54</v>
      </c>
      <c r="D48" s="511">
        <v>6.31</v>
      </c>
      <c r="E48" s="511">
        <v>0</v>
      </c>
      <c r="F48" s="512">
        <f t="shared" si="0"/>
        <v>54.679376083188913</v>
      </c>
    </row>
    <row r="49" spans="1:6" ht="23.25" customHeight="1">
      <c r="A49" s="513" t="s">
        <v>214</v>
      </c>
      <c r="B49" s="514"/>
      <c r="C49" s="515">
        <f>SUM(C4:C48)</f>
        <v>731.75999999999976</v>
      </c>
      <c r="D49" s="515">
        <f t="shared" ref="D49:E49" si="1">SUM(D4:D48)</f>
        <v>636.45999999999992</v>
      </c>
      <c r="E49" s="515">
        <f t="shared" si="1"/>
        <v>9.6999999999999993</v>
      </c>
      <c r="F49" s="516">
        <f t="shared" si="0"/>
        <v>86.976604351153398</v>
      </c>
    </row>
  </sheetData>
  <mergeCells count="3">
    <mergeCell ref="A1:F1"/>
    <mergeCell ref="A2:F2"/>
    <mergeCell ref="A49:B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2"/>
  <sheetViews>
    <sheetView topLeftCell="A46" zoomScale="50" zoomScaleNormal="50" workbookViewId="0">
      <selection activeCell="C2" sqref="C2:I3"/>
    </sheetView>
  </sheetViews>
  <sheetFormatPr defaultColWidth="30.7109375" defaultRowHeight="15.75"/>
  <cols>
    <col min="1" max="1" width="17.140625" style="539" customWidth="1"/>
    <col min="2" max="2" width="86.5703125" style="540" customWidth="1"/>
    <col min="3" max="23" width="30.140625" style="536" customWidth="1"/>
    <col min="24" max="16384" width="30.7109375" style="536"/>
  </cols>
  <sheetData>
    <row r="1" spans="1:23" s="520" customFormat="1" ht="47.25" customHeight="1">
      <c r="A1" s="517"/>
      <c r="B1" s="518"/>
      <c r="C1" s="519" t="s">
        <v>414</v>
      </c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</row>
    <row r="2" spans="1:23" s="520" customFormat="1" ht="95.25" customHeight="1">
      <c r="A2" s="521"/>
      <c r="B2" s="521"/>
      <c r="C2" s="522" t="s">
        <v>396</v>
      </c>
      <c r="D2" s="523"/>
      <c r="E2" s="523"/>
      <c r="F2" s="523"/>
      <c r="G2" s="523"/>
      <c r="H2" s="523"/>
      <c r="I2" s="524"/>
      <c r="J2" s="522" t="s">
        <v>397</v>
      </c>
      <c r="K2" s="523"/>
      <c r="L2" s="523"/>
      <c r="M2" s="523"/>
      <c r="N2" s="523"/>
      <c r="O2" s="523"/>
      <c r="P2" s="524"/>
      <c r="Q2" s="522" t="s">
        <v>398</v>
      </c>
      <c r="R2" s="523"/>
      <c r="S2" s="523"/>
      <c r="T2" s="523"/>
      <c r="U2" s="523"/>
      <c r="V2" s="523"/>
      <c r="W2" s="523"/>
    </row>
    <row r="3" spans="1:23" s="530" customFormat="1" ht="62.25" customHeight="1">
      <c r="A3" s="525" t="s">
        <v>85</v>
      </c>
      <c r="B3" s="526" t="s">
        <v>128</v>
      </c>
      <c r="C3" s="527"/>
      <c r="D3" s="528"/>
      <c r="E3" s="528"/>
      <c r="F3" s="528"/>
      <c r="G3" s="528"/>
      <c r="H3" s="528"/>
      <c r="I3" s="529"/>
      <c r="J3" s="527"/>
      <c r="K3" s="528"/>
      <c r="L3" s="528"/>
      <c r="M3" s="528"/>
      <c r="N3" s="528"/>
      <c r="O3" s="528"/>
      <c r="P3" s="529"/>
      <c r="Q3" s="527"/>
      <c r="R3" s="528"/>
      <c r="S3" s="528"/>
      <c r="T3" s="528"/>
      <c r="U3" s="528"/>
      <c r="V3" s="528"/>
      <c r="W3" s="528"/>
    </row>
    <row r="4" spans="1:23" s="530" customFormat="1" ht="130.5" customHeight="1">
      <c r="A4" s="525"/>
      <c r="B4" s="526"/>
      <c r="C4" s="531" t="s">
        <v>399</v>
      </c>
      <c r="D4" s="531" t="s">
        <v>400</v>
      </c>
      <c r="E4" s="531" t="s">
        <v>401</v>
      </c>
      <c r="F4" s="531" t="s">
        <v>402</v>
      </c>
      <c r="G4" s="531" t="s">
        <v>403</v>
      </c>
      <c r="H4" s="531" t="s">
        <v>404</v>
      </c>
      <c r="I4" s="532" t="s">
        <v>193</v>
      </c>
      <c r="J4" s="531" t="s">
        <v>399</v>
      </c>
      <c r="K4" s="531" t="s">
        <v>400</v>
      </c>
      <c r="L4" s="531" t="s">
        <v>401</v>
      </c>
      <c r="M4" s="531" t="s">
        <v>402</v>
      </c>
      <c r="N4" s="531" t="s">
        <v>403</v>
      </c>
      <c r="O4" s="531" t="s">
        <v>404</v>
      </c>
      <c r="P4" s="532" t="s">
        <v>193</v>
      </c>
      <c r="Q4" s="531" t="s">
        <v>399</v>
      </c>
      <c r="R4" s="531" t="s">
        <v>400</v>
      </c>
      <c r="S4" s="531" t="s">
        <v>401</v>
      </c>
      <c r="T4" s="531" t="s">
        <v>402</v>
      </c>
      <c r="U4" s="531" t="s">
        <v>403</v>
      </c>
      <c r="V4" s="531" t="s">
        <v>404</v>
      </c>
      <c r="W4" s="532" t="s">
        <v>193</v>
      </c>
    </row>
    <row r="5" spans="1:23" ht="54.95" customHeight="1">
      <c r="A5" s="533">
        <v>1</v>
      </c>
      <c r="B5" s="534" t="s">
        <v>136</v>
      </c>
      <c r="C5" s="535">
        <f>'[2]Format for District Mapping'!M192</f>
        <v>151541</v>
      </c>
      <c r="D5" s="535">
        <f>'[2]Format for District Mapping'!N192</f>
        <v>126678</v>
      </c>
      <c r="E5" s="535">
        <f>'[2]Format for District Mapping'!O192</f>
        <v>0</v>
      </c>
      <c r="F5" s="535">
        <f>'[2]Format for District Mapping'!P192</f>
        <v>95179</v>
      </c>
      <c r="G5" s="535">
        <f>'[2]Format for District Mapping'!Q192</f>
        <v>84375</v>
      </c>
      <c r="H5" s="535">
        <f>'[2]Format for District Mapping'!R192</f>
        <v>0</v>
      </c>
      <c r="I5" s="535">
        <f>'[2]Format for District Mapping'!S192</f>
        <v>457773</v>
      </c>
      <c r="J5" s="535">
        <f>'[2]Format for District Mapping'!AA192</f>
        <v>269225</v>
      </c>
      <c r="K5" s="535">
        <f>'[2]Format for District Mapping'!AB192</f>
        <v>220489</v>
      </c>
      <c r="L5" s="535">
        <f>'[2]Format for District Mapping'!AC192</f>
        <v>0</v>
      </c>
      <c r="M5" s="535">
        <f>'[2]Format for District Mapping'!AD192</f>
        <v>313548</v>
      </c>
      <c r="N5" s="535">
        <f>'[2]Format for District Mapping'!AE192</f>
        <v>277012</v>
      </c>
      <c r="O5" s="535">
        <f>'[2]Format for District Mapping'!AF192</f>
        <v>0</v>
      </c>
      <c r="P5" s="535">
        <f>'[2]Format for District Mapping'!AG192</f>
        <v>1080274</v>
      </c>
      <c r="Q5" s="535">
        <f>'[2]Format for District Mapping'!AO192</f>
        <v>45152</v>
      </c>
      <c r="R5" s="535">
        <f>'[2]Format for District Mapping'!AP192</f>
        <v>37516</v>
      </c>
      <c r="S5" s="535">
        <f>'[2]Format for District Mapping'!AQ192</f>
        <v>0</v>
      </c>
      <c r="T5" s="535">
        <f>'[2]Format for District Mapping'!AR192</f>
        <v>20693</v>
      </c>
      <c r="U5" s="535">
        <f>'[2]Format for District Mapping'!AS192</f>
        <v>21123</v>
      </c>
      <c r="V5" s="535">
        <f>'[2]Format for District Mapping'!AT192</f>
        <v>0</v>
      </c>
      <c r="W5" s="535">
        <f>'[2]Format for District Mapping'!AU192</f>
        <v>124484</v>
      </c>
    </row>
    <row r="6" spans="1:23" ht="54.95" customHeight="1">
      <c r="A6" s="533">
        <v>2</v>
      </c>
      <c r="B6" s="534" t="s">
        <v>11</v>
      </c>
      <c r="C6" s="535">
        <f>'[2]Format for District Mapping'!M254</f>
        <v>70057</v>
      </c>
      <c r="D6" s="535">
        <f>'[2]Format for District Mapping'!N254</f>
        <v>25416</v>
      </c>
      <c r="E6" s="535">
        <f>'[2]Format for District Mapping'!O254</f>
        <v>0</v>
      </c>
      <c r="F6" s="535">
        <f>'[2]Format for District Mapping'!P254</f>
        <v>74444</v>
      </c>
      <c r="G6" s="535">
        <f>'[2]Format for District Mapping'!Q254</f>
        <v>52466</v>
      </c>
      <c r="H6" s="535">
        <f>'[2]Format for District Mapping'!R254</f>
        <v>0</v>
      </c>
      <c r="I6" s="535">
        <f>'[2]Format for District Mapping'!S254</f>
        <v>222383</v>
      </c>
      <c r="J6" s="535">
        <f>'[2]Format for District Mapping'!AA254</f>
        <v>62182</v>
      </c>
      <c r="K6" s="535">
        <f>'[2]Format for District Mapping'!AB254</f>
        <v>49834</v>
      </c>
      <c r="L6" s="535">
        <f>'[2]Format for District Mapping'!AC254</f>
        <v>0</v>
      </c>
      <c r="M6" s="535">
        <f>'[2]Format for District Mapping'!AD254</f>
        <v>135105</v>
      </c>
      <c r="N6" s="535">
        <f>'[2]Format for District Mapping'!AE254</f>
        <v>92814</v>
      </c>
      <c r="O6" s="535">
        <f>'[2]Format for District Mapping'!AF254</f>
        <v>0</v>
      </c>
      <c r="P6" s="535">
        <f>'[2]Format for District Mapping'!AG254</f>
        <v>339935</v>
      </c>
      <c r="Q6" s="535">
        <f>'[2]Format for District Mapping'!AO254</f>
        <v>2650</v>
      </c>
      <c r="R6" s="535">
        <f>'[2]Format for District Mapping'!AP254</f>
        <v>1273</v>
      </c>
      <c r="S6" s="535">
        <f>'[2]Format for District Mapping'!AQ254</f>
        <v>0</v>
      </c>
      <c r="T6" s="535">
        <f>'[2]Format for District Mapping'!AR254</f>
        <v>8442</v>
      </c>
      <c r="U6" s="535">
        <f>'[2]Format for District Mapping'!AS254</f>
        <v>16841</v>
      </c>
      <c r="V6" s="535">
        <f>'[2]Format for District Mapping'!AT254</f>
        <v>3</v>
      </c>
      <c r="W6" s="535">
        <f>'[2]Format for District Mapping'!AU254</f>
        <v>29209</v>
      </c>
    </row>
    <row r="7" spans="1:23" ht="54.95" customHeight="1">
      <c r="A7" s="533">
        <v>3</v>
      </c>
      <c r="B7" s="534" t="s">
        <v>13</v>
      </c>
      <c r="C7" s="535">
        <f>'[2]Format for District Mapping'!M533</f>
        <v>103004</v>
      </c>
      <c r="D7" s="535">
        <f>'[2]Format for District Mapping'!N533</f>
        <v>80458</v>
      </c>
      <c r="E7" s="535">
        <f>'[2]Format for District Mapping'!O533</f>
        <v>0</v>
      </c>
      <c r="F7" s="535">
        <f>'[2]Format for District Mapping'!P533</f>
        <v>49243</v>
      </c>
      <c r="G7" s="535">
        <f>'[2]Format for District Mapping'!Q533</f>
        <v>41649</v>
      </c>
      <c r="H7" s="535">
        <f>'[2]Format for District Mapping'!R533</f>
        <v>0</v>
      </c>
      <c r="I7" s="535">
        <f>'[2]Format for District Mapping'!S533</f>
        <v>274354</v>
      </c>
      <c r="J7" s="535">
        <f>'[2]Format for District Mapping'!AA533</f>
        <v>251489</v>
      </c>
      <c r="K7" s="535">
        <f>'[2]Format for District Mapping'!AB533</f>
        <v>205234</v>
      </c>
      <c r="L7" s="535">
        <f>'[2]Format for District Mapping'!AC533</f>
        <v>0</v>
      </c>
      <c r="M7" s="535">
        <f>'[2]Format for District Mapping'!AD533</f>
        <v>124533</v>
      </c>
      <c r="N7" s="535">
        <f>'[2]Format for District Mapping'!AE533</f>
        <v>102263</v>
      </c>
      <c r="O7" s="535">
        <f>'[2]Format for District Mapping'!AF533</f>
        <v>0</v>
      </c>
      <c r="P7" s="535">
        <f>'[2]Format for District Mapping'!AG533</f>
        <v>683519</v>
      </c>
      <c r="Q7" s="535">
        <f>'[2]Format for District Mapping'!AO533</f>
        <v>28870</v>
      </c>
      <c r="R7" s="535">
        <f>'[2]Format for District Mapping'!AP533</f>
        <v>17020</v>
      </c>
      <c r="S7" s="535">
        <f>'[2]Format for District Mapping'!AQ533</f>
        <v>0</v>
      </c>
      <c r="T7" s="535">
        <f>'[2]Format for District Mapping'!AR533</f>
        <v>10041</v>
      </c>
      <c r="U7" s="535">
        <f>'[2]Format for District Mapping'!AS533</f>
        <v>6710</v>
      </c>
      <c r="V7" s="535">
        <f>'[2]Format for District Mapping'!AT533</f>
        <v>0</v>
      </c>
      <c r="W7" s="535">
        <f>'[2]Format for District Mapping'!AU533</f>
        <v>62641</v>
      </c>
    </row>
    <row r="8" spans="1:23" ht="54.95" customHeight="1">
      <c r="A8" s="533">
        <v>4</v>
      </c>
      <c r="B8" s="537" t="s">
        <v>9</v>
      </c>
      <c r="C8" s="535">
        <f>'[2]Format for District Mapping'!M657</f>
        <v>70631</v>
      </c>
      <c r="D8" s="535">
        <f>'[2]Format for District Mapping'!N657</f>
        <v>64701</v>
      </c>
      <c r="E8" s="535">
        <f>'[2]Format for District Mapping'!O657</f>
        <v>6</v>
      </c>
      <c r="F8" s="535">
        <f>'[2]Format for District Mapping'!P657</f>
        <v>67954</v>
      </c>
      <c r="G8" s="535">
        <f>'[2]Format for District Mapping'!Q657</f>
        <v>57483</v>
      </c>
      <c r="H8" s="535">
        <f>'[2]Format for District Mapping'!R657</f>
        <v>0</v>
      </c>
      <c r="I8" s="535">
        <f>'[2]Format for District Mapping'!S657</f>
        <v>260775</v>
      </c>
      <c r="J8" s="535">
        <f>'[2]Format for District Mapping'!AA657</f>
        <v>174797</v>
      </c>
      <c r="K8" s="535">
        <f>'[2]Format for District Mapping'!AB657</f>
        <v>159495</v>
      </c>
      <c r="L8" s="535">
        <f>'[2]Format for District Mapping'!AC657</f>
        <v>8</v>
      </c>
      <c r="M8" s="535">
        <f>'[2]Format for District Mapping'!AD657</f>
        <v>160106</v>
      </c>
      <c r="N8" s="535">
        <f>'[2]Format for District Mapping'!AE657</f>
        <v>150856</v>
      </c>
      <c r="O8" s="535">
        <f>'[2]Format for District Mapping'!AF657</f>
        <v>2</v>
      </c>
      <c r="P8" s="535">
        <f>'[2]Format for District Mapping'!AG657</f>
        <v>645264</v>
      </c>
      <c r="Q8" s="535">
        <f>'[2]Format for District Mapping'!AO657</f>
        <v>98283</v>
      </c>
      <c r="R8" s="535">
        <f>'[2]Format for District Mapping'!AP657</f>
        <v>59078</v>
      </c>
      <c r="S8" s="535">
        <f>'[2]Format for District Mapping'!AQ657</f>
        <v>6</v>
      </c>
      <c r="T8" s="535">
        <f>'[2]Format for District Mapping'!AR657</f>
        <v>69897</v>
      </c>
      <c r="U8" s="535">
        <f>'[2]Format for District Mapping'!AS657</f>
        <v>29732</v>
      </c>
      <c r="V8" s="535">
        <f>'[2]Format for District Mapping'!AT657</f>
        <v>0</v>
      </c>
      <c r="W8" s="535">
        <f>'[2]Format for District Mapping'!AU657</f>
        <v>256996</v>
      </c>
    </row>
    <row r="9" spans="1:23" ht="54.95" customHeight="1">
      <c r="A9" s="533">
        <v>5</v>
      </c>
      <c r="B9" s="537" t="s">
        <v>8</v>
      </c>
      <c r="C9" s="535">
        <f>'[2]Format for District Mapping'!M502</f>
        <v>57662</v>
      </c>
      <c r="D9" s="535">
        <f>'[2]Format for District Mapping'!N502</f>
        <v>36939</v>
      </c>
      <c r="E9" s="535">
        <f>'[2]Format for District Mapping'!O502</f>
        <v>242</v>
      </c>
      <c r="F9" s="535">
        <f>'[2]Format for District Mapping'!P502</f>
        <v>469881</v>
      </c>
      <c r="G9" s="535">
        <f>'[2]Format for District Mapping'!Q502</f>
        <v>246625</v>
      </c>
      <c r="H9" s="535">
        <f>'[2]Format for District Mapping'!R502</f>
        <v>1493</v>
      </c>
      <c r="I9" s="535">
        <f>'[2]Format for District Mapping'!S502</f>
        <v>812842</v>
      </c>
      <c r="J9" s="535">
        <f>'[2]Format for District Mapping'!AA502</f>
        <v>140386</v>
      </c>
      <c r="K9" s="535">
        <f>'[2]Format for District Mapping'!AB502</f>
        <v>89372</v>
      </c>
      <c r="L9" s="535">
        <f>'[2]Format for District Mapping'!AC502</f>
        <v>1059</v>
      </c>
      <c r="M9" s="535">
        <f>'[2]Format for District Mapping'!AD502</f>
        <v>920179</v>
      </c>
      <c r="N9" s="535">
        <f>'[2]Format for District Mapping'!AE502</f>
        <v>487035</v>
      </c>
      <c r="O9" s="535">
        <f>'[2]Format for District Mapping'!AF502</f>
        <v>6399</v>
      </c>
      <c r="P9" s="535">
        <f>'[2]Format for District Mapping'!AG502</f>
        <v>1644430</v>
      </c>
      <c r="Q9" s="535">
        <f>'[2]Format for District Mapping'!AO502</f>
        <v>6175</v>
      </c>
      <c r="R9" s="535">
        <f>'[2]Format for District Mapping'!AP502</f>
        <v>4251</v>
      </c>
      <c r="S9" s="535">
        <f>'[2]Format for District Mapping'!AQ502</f>
        <v>1</v>
      </c>
      <c r="T9" s="535">
        <f>'[2]Format for District Mapping'!AR502</f>
        <v>29877</v>
      </c>
      <c r="U9" s="535">
        <f>'[2]Format for District Mapping'!AS502</f>
        <v>24056</v>
      </c>
      <c r="V9" s="535">
        <f>'[2]Format for District Mapping'!AT502</f>
        <v>11</v>
      </c>
      <c r="W9" s="535">
        <f>'[2]Format for District Mapping'!AU502</f>
        <v>64371</v>
      </c>
    </row>
    <row r="10" spans="1:23" ht="54.95" customHeight="1">
      <c r="A10" s="533">
        <v>6</v>
      </c>
      <c r="B10" s="537" t="s">
        <v>18</v>
      </c>
      <c r="C10" s="535">
        <f>'[2]Format for District Mapping'!M37</f>
        <v>2669</v>
      </c>
      <c r="D10" s="535">
        <f>'[2]Format for District Mapping'!N37</f>
        <v>345</v>
      </c>
      <c r="E10" s="535">
        <f>'[2]Format for District Mapping'!O37</f>
        <v>0</v>
      </c>
      <c r="F10" s="535">
        <f>'[2]Format for District Mapping'!P37</f>
        <v>12985</v>
      </c>
      <c r="G10" s="535">
        <f>'[2]Format for District Mapping'!Q37</f>
        <v>907</v>
      </c>
      <c r="H10" s="535">
        <f>'[2]Format for District Mapping'!R37</f>
        <v>0</v>
      </c>
      <c r="I10" s="535">
        <f>'[2]Format for District Mapping'!S37</f>
        <v>16906</v>
      </c>
      <c r="J10" s="535">
        <f>'[2]Format for District Mapping'!AA37</f>
        <v>3054</v>
      </c>
      <c r="K10" s="535">
        <f>'[2]Format for District Mapping'!AB37</f>
        <v>418</v>
      </c>
      <c r="L10" s="535">
        <f>'[2]Format for District Mapping'!AC37</f>
        <v>0</v>
      </c>
      <c r="M10" s="535">
        <f>'[2]Format for District Mapping'!AD37</f>
        <v>26103</v>
      </c>
      <c r="N10" s="535">
        <f>'[2]Format for District Mapping'!AE37</f>
        <v>1431</v>
      </c>
      <c r="O10" s="535">
        <f>'[2]Format for District Mapping'!AF37</f>
        <v>0</v>
      </c>
      <c r="P10" s="535">
        <f>'[2]Format for District Mapping'!AG37</f>
        <v>31006</v>
      </c>
      <c r="Q10" s="535">
        <f>'[2]Format for District Mapping'!AO37</f>
        <v>90</v>
      </c>
      <c r="R10" s="535">
        <f>'[2]Format for District Mapping'!AP37</f>
        <v>0</v>
      </c>
      <c r="S10" s="535">
        <f>'[2]Format for District Mapping'!AQ37</f>
        <v>0</v>
      </c>
      <c r="T10" s="535">
        <f>'[2]Format for District Mapping'!AR37</f>
        <v>2127</v>
      </c>
      <c r="U10" s="535">
        <f>'[2]Format for District Mapping'!AS37</f>
        <v>15</v>
      </c>
      <c r="V10" s="535">
        <f>'[2]Format for District Mapping'!AT37</f>
        <v>0</v>
      </c>
      <c r="W10" s="535">
        <f>'[2]Format for District Mapping'!AU37</f>
        <v>2232</v>
      </c>
    </row>
    <row r="11" spans="1:23" ht="54.95" customHeight="1">
      <c r="A11" s="533">
        <v>7</v>
      </c>
      <c r="B11" s="537" t="s">
        <v>138</v>
      </c>
      <c r="C11" s="535">
        <f>'[2]Format for District Mapping'!M68</f>
        <v>1677</v>
      </c>
      <c r="D11" s="535">
        <f>'[2]Format for District Mapping'!N68</f>
        <v>871</v>
      </c>
      <c r="E11" s="535">
        <f>'[2]Format for District Mapping'!O68</f>
        <v>0</v>
      </c>
      <c r="F11" s="535">
        <f>'[2]Format for District Mapping'!P68</f>
        <v>10781</v>
      </c>
      <c r="G11" s="535">
        <f>'[2]Format for District Mapping'!Q68</f>
        <v>7492</v>
      </c>
      <c r="H11" s="535">
        <f>'[2]Format for District Mapping'!R68</f>
        <v>0</v>
      </c>
      <c r="I11" s="535">
        <f>'[2]Format for District Mapping'!S68</f>
        <v>20821</v>
      </c>
      <c r="J11" s="535">
        <f>'[2]Format for District Mapping'!AA68</f>
        <v>10804</v>
      </c>
      <c r="K11" s="535">
        <f>'[2]Format for District Mapping'!AB68</f>
        <v>4482</v>
      </c>
      <c r="L11" s="535">
        <f>'[2]Format for District Mapping'!AC68</f>
        <v>0</v>
      </c>
      <c r="M11" s="535">
        <f>'[2]Format for District Mapping'!AD68</f>
        <v>84959</v>
      </c>
      <c r="N11" s="535">
        <f>'[2]Format for District Mapping'!AE68</f>
        <v>40062</v>
      </c>
      <c r="O11" s="535">
        <f>'[2]Format for District Mapping'!AF68</f>
        <v>0</v>
      </c>
      <c r="P11" s="535">
        <f>'[2]Format for District Mapping'!AG68</f>
        <v>140307</v>
      </c>
      <c r="Q11" s="535">
        <f>'[2]Format for District Mapping'!AO68</f>
        <v>1758</v>
      </c>
      <c r="R11" s="535">
        <f>'[2]Format for District Mapping'!AP68</f>
        <v>762</v>
      </c>
      <c r="S11" s="535">
        <f>'[2]Format for District Mapping'!AQ68</f>
        <v>1</v>
      </c>
      <c r="T11" s="535">
        <f>'[2]Format for District Mapping'!AR68</f>
        <v>8946</v>
      </c>
      <c r="U11" s="535">
        <f>'[2]Format for District Mapping'!AS68</f>
        <v>4343</v>
      </c>
      <c r="V11" s="535">
        <f>'[2]Format for District Mapping'!AT68</f>
        <v>3</v>
      </c>
      <c r="W11" s="535">
        <f>'[2]Format for District Mapping'!AU68</f>
        <v>15813</v>
      </c>
    </row>
    <row r="12" spans="1:23" ht="54.95" customHeight="1">
      <c r="A12" s="533">
        <v>8</v>
      </c>
      <c r="B12" s="537" t="s">
        <v>22</v>
      </c>
      <c r="C12" s="535">
        <f>'[2]Format for District Mapping'!M99</f>
        <v>1234</v>
      </c>
      <c r="D12" s="535">
        <f>'[2]Format for District Mapping'!N99</f>
        <v>847</v>
      </c>
      <c r="E12" s="535">
        <f>'[2]Format for District Mapping'!O99</f>
        <v>0</v>
      </c>
      <c r="F12" s="535">
        <f>'[2]Format for District Mapping'!P99</f>
        <v>11954</v>
      </c>
      <c r="G12" s="535">
        <f>'[2]Format for District Mapping'!Q99</f>
        <v>7865</v>
      </c>
      <c r="H12" s="535">
        <f>'[2]Format for District Mapping'!R99</f>
        <v>0</v>
      </c>
      <c r="I12" s="535">
        <f>'[2]Format for District Mapping'!S99</f>
        <v>21900</v>
      </c>
      <c r="J12" s="535">
        <f>'[2]Format for District Mapping'!AA99</f>
        <v>6454</v>
      </c>
      <c r="K12" s="535">
        <f>'[2]Format for District Mapping'!AB99</f>
        <v>4291</v>
      </c>
      <c r="L12" s="535">
        <f>'[2]Format for District Mapping'!AC99</f>
        <v>0</v>
      </c>
      <c r="M12" s="535">
        <f>'[2]Format for District Mapping'!AD99</f>
        <v>33897</v>
      </c>
      <c r="N12" s="535">
        <f>'[2]Format for District Mapping'!AE99</f>
        <v>22196</v>
      </c>
      <c r="O12" s="535">
        <f>'[2]Format for District Mapping'!AF99</f>
        <v>0</v>
      </c>
      <c r="P12" s="535">
        <f>'[2]Format for District Mapping'!AG99</f>
        <v>66838</v>
      </c>
      <c r="Q12" s="535">
        <f>'[2]Format for District Mapping'!AO99</f>
        <v>586</v>
      </c>
      <c r="R12" s="535">
        <f>'[2]Format for District Mapping'!AP99</f>
        <v>254</v>
      </c>
      <c r="S12" s="535">
        <f>'[2]Format for District Mapping'!AQ99</f>
        <v>0</v>
      </c>
      <c r="T12" s="535">
        <f>'[2]Format for District Mapping'!AR99</f>
        <v>4304</v>
      </c>
      <c r="U12" s="535">
        <f>'[2]Format for District Mapping'!AS99</f>
        <v>2010</v>
      </c>
      <c r="V12" s="535">
        <f>'[2]Format for District Mapping'!AT99</f>
        <v>0</v>
      </c>
      <c r="W12" s="535">
        <f>'[2]Format for District Mapping'!AU99</f>
        <v>7154</v>
      </c>
    </row>
    <row r="13" spans="1:23" ht="54.95" customHeight="1">
      <c r="A13" s="533">
        <v>9</v>
      </c>
      <c r="B13" s="537" t="s">
        <v>15</v>
      </c>
      <c r="C13" s="535">
        <f>'[2]Format for District Mapping'!M130</f>
        <v>5073</v>
      </c>
      <c r="D13" s="535">
        <f>'[2]Format for District Mapping'!N130</f>
        <v>3596</v>
      </c>
      <c r="E13" s="535">
        <f>'[2]Format for District Mapping'!O130</f>
        <v>536</v>
      </c>
      <c r="F13" s="535">
        <f>'[2]Format for District Mapping'!P130</f>
        <v>15391</v>
      </c>
      <c r="G13" s="535">
        <f>'[2]Format for District Mapping'!Q130</f>
        <v>11372</v>
      </c>
      <c r="H13" s="535">
        <f>'[2]Format for District Mapping'!R130</f>
        <v>2291</v>
      </c>
      <c r="I13" s="535">
        <f>'[2]Format for District Mapping'!S130</f>
        <v>38259</v>
      </c>
      <c r="J13" s="535">
        <f>'[2]Format for District Mapping'!AA130</f>
        <v>7192</v>
      </c>
      <c r="K13" s="535">
        <f>'[2]Format for District Mapping'!AB130</f>
        <v>5243</v>
      </c>
      <c r="L13" s="535">
        <f>'[2]Format for District Mapping'!AC130</f>
        <v>658</v>
      </c>
      <c r="M13" s="535">
        <f>'[2]Format for District Mapping'!AD130</f>
        <v>22217</v>
      </c>
      <c r="N13" s="535">
        <f>'[2]Format for District Mapping'!AE130</f>
        <v>15812</v>
      </c>
      <c r="O13" s="535">
        <f>'[2]Format for District Mapping'!AF130</f>
        <v>3255</v>
      </c>
      <c r="P13" s="535">
        <f>'[2]Format for District Mapping'!AG130</f>
        <v>54377</v>
      </c>
      <c r="Q13" s="535">
        <f>'[2]Format for District Mapping'!AO130</f>
        <v>2020</v>
      </c>
      <c r="R13" s="535">
        <f>'[2]Format for District Mapping'!AP130</f>
        <v>821</v>
      </c>
      <c r="S13" s="535">
        <f>'[2]Format for District Mapping'!AQ130</f>
        <v>0</v>
      </c>
      <c r="T13" s="535">
        <f>'[2]Format for District Mapping'!AR130</f>
        <v>5189</v>
      </c>
      <c r="U13" s="535">
        <f>'[2]Format for District Mapping'!AS130</f>
        <v>2486</v>
      </c>
      <c r="V13" s="535">
        <f>'[2]Format for District Mapping'!AT130</f>
        <v>0</v>
      </c>
      <c r="W13" s="535">
        <f>'[2]Format for District Mapping'!AU130</f>
        <v>10516</v>
      </c>
    </row>
    <row r="14" spans="1:23" ht="54.95" customHeight="1">
      <c r="A14" s="533">
        <v>10</v>
      </c>
      <c r="B14" s="537" t="s">
        <v>139</v>
      </c>
      <c r="C14" s="535">
        <f>'[2]Format for District Mapping'!M161</f>
        <v>1620</v>
      </c>
      <c r="D14" s="535">
        <f>'[2]Format for District Mapping'!N161</f>
        <v>418</v>
      </c>
      <c r="E14" s="535">
        <f>'[2]Format for District Mapping'!O161</f>
        <v>0</v>
      </c>
      <c r="F14" s="535">
        <f>'[2]Format for District Mapping'!P161</f>
        <v>9616</v>
      </c>
      <c r="G14" s="535">
        <f>'[2]Format for District Mapping'!Q161</f>
        <v>2019</v>
      </c>
      <c r="H14" s="535">
        <f>'[2]Format for District Mapping'!R161</f>
        <v>0</v>
      </c>
      <c r="I14" s="535">
        <f>'[2]Format for District Mapping'!S161</f>
        <v>13673</v>
      </c>
      <c r="J14" s="535">
        <f>'[2]Format for District Mapping'!AA161</f>
        <v>3134</v>
      </c>
      <c r="K14" s="535">
        <f>'[2]Format for District Mapping'!AB161</f>
        <v>986</v>
      </c>
      <c r="L14" s="535">
        <f>'[2]Format for District Mapping'!AC161</f>
        <v>0</v>
      </c>
      <c r="M14" s="535">
        <f>'[2]Format for District Mapping'!AD161</f>
        <v>14794</v>
      </c>
      <c r="N14" s="535">
        <f>'[2]Format for District Mapping'!AE161</f>
        <v>2847</v>
      </c>
      <c r="O14" s="535">
        <f>'[2]Format for District Mapping'!AF161</f>
        <v>0</v>
      </c>
      <c r="P14" s="535">
        <f>'[2]Format for District Mapping'!AG161</f>
        <v>21761</v>
      </c>
      <c r="Q14" s="535">
        <f>'[2]Format for District Mapping'!AO161</f>
        <v>155</v>
      </c>
      <c r="R14" s="535">
        <f>'[2]Format for District Mapping'!AP161</f>
        <v>13</v>
      </c>
      <c r="S14" s="535">
        <f>'[2]Format for District Mapping'!AQ161</f>
        <v>0</v>
      </c>
      <c r="T14" s="535">
        <f>'[2]Format for District Mapping'!AR161</f>
        <v>773</v>
      </c>
      <c r="U14" s="535">
        <f>'[2]Format for District Mapping'!AS161</f>
        <v>60</v>
      </c>
      <c r="V14" s="535">
        <f>'[2]Format for District Mapping'!AT161</f>
        <v>0</v>
      </c>
      <c r="W14" s="535">
        <f>'[2]Format for District Mapping'!AU161</f>
        <v>1001</v>
      </c>
    </row>
    <row r="15" spans="1:23" ht="54.95" customHeight="1">
      <c r="A15" s="533">
        <v>11</v>
      </c>
      <c r="B15" s="537" t="s">
        <v>14</v>
      </c>
      <c r="C15" s="535">
        <f>'[2]Format for District Mapping'!M223</f>
        <v>4583</v>
      </c>
      <c r="D15" s="535">
        <f>'[2]Format for District Mapping'!N223</f>
        <v>2827</v>
      </c>
      <c r="E15" s="535">
        <f>'[2]Format for District Mapping'!O223</f>
        <v>0</v>
      </c>
      <c r="F15" s="535">
        <f>'[2]Format for District Mapping'!P223</f>
        <v>11088</v>
      </c>
      <c r="G15" s="535">
        <f>'[2]Format for District Mapping'!Q223</f>
        <v>6788</v>
      </c>
      <c r="H15" s="535">
        <f>'[2]Format for District Mapping'!R223</f>
        <v>0</v>
      </c>
      <c r="I15" s="535">
        <f>'[2]Format for District Mapping'!S223</f>
        <v>25286</v>
      </c>
      <c r="J15" s="535">
        <f>'[2]Format for District Mapping'!AA223</f>
        <v>6942</v>
      </c>
      <c r="K15" s="535">
        <f>'[2]Format for District Mapping'!AB223</f>
        <v>9073</v>
      </c>
      <c r="L15" s="535">
        <f>'[2]Format for District Mapping'!AC223</f>
        <v>0</v>
      </c>
      <c r="M15" s="535">
        <f>'[2]Format for District Mapping'!AD223</f>
        <v>22243</v>
      </c>
      <c r="N15" s="535">
        <f>'[2]Format for District Mapping'!AE223</f>
        <v>7659</v>
      </c>
      <c r="O15" s="535">
        <f>'[2]Format for District Mapping'!AF223</f>
        <v>0</v>
      </c>
      <c r="P15" s="535">
        <f>'[2]Format for District Mapping'!AG223</f>
        <v>45917</v>
      </c>
      <c r="Q15" s="535">
        <f>'[2]Format for District Mapping'!AO223</f>
        <v>1377</v>
      </c>
      <c r="R15" s="535">
        <f>'[2]Format for District Mapping'!AP223</f>
        <v>827</v>
      </c>
      <c r="S15" s="535">
        <f>'[2]Format for District Mapping'!AQ223</f>
        <v>0</v>
      </c>
      <c r="T15" s="535">
        <f>'[2]Format for District Mapping'!AR223</f>
        <v>2655</v>
      </c>
      <c r="U15" s="535">
        <f>'[2]Format for District Mapping'!AS223</f>
        <v>794</v>
      </c>
      <c r="V15" s="535">
        <f>'[2]Format for District Mapping'!AT223</f>
        <v>0</v>
      </c>
      <c r="W15" s="535">
        <f>'[2]Format for District Mapping'!AU223</f>
        <v>5653</v>
      </c>
    </row>
    <row r="16" spans="1:23" ht="54.95" customHeight="1">
      <c r="A16" s="533">
        <v>12</v>
      </c>
      <c r="B16" s="537" t="s">
        <v>140</v>
      </c>
      <c r="C16" s="535">
        <f>'[2]Format for District Mapping'!M285</f>
        <v>1556</v>
      </c>
      <c r="D16" s="535">
        <f>'[2]Format for District Mapping'!N285</f>
        <v>1023</v>
      </c>
      <c r="E16" s="535">
        <f>'[2]Format for District Mapping'!O285</f>
        <v>0</v>
      </c>
      <c r="F16" s="535">
        <f>'[2]Format for District Mapping'!P285</f>
        <v>3992</v>
      </c>
      <c r="G16" s="535">
        <f>'[2]Format for District Mapping'!Q285</f>
        <v>3217</v>
      </c>
      <c r="H16" s="535">
        <f>'[2]Format for District Mapping'!R285</f>
        <v>0</v>
      </c>
      <c r="I16" s="535">
        <f>'[2]Format for District Mapping'!S285</f>
        <v>9788</v>
      </c>
      <c r="J16" s="535">
        <f>'[2]Format for District Mapping'!AA285</f>
        <v>11043</v>
      </c>
      <c r="K16" s="535">
        <f>'[2]Format for District Mapping'!AB285</f>
        <v>7558</v>
      </c>
      <c r="L16" s="535">
        <f>'[2]Format for District Mapping'!AC285</f>
        <v>0</v>
      </c>
      <c r="M16" s="535">
        <f>'[2]Format for District Mapping'!AD285</f>
        <v>18301</v>
      </c>
      <c r="N16" s="535">
        <f>'[2]Format for District Mapping'!AE285</f>
        <v>14650</v>
      </c>
      <c r="O16" s="535">
        <f>'[2]Format for District Mapping'!AF285</f>
        <v>0</v>
      </c>
      <c r="P16" s="535">
        <f>'[2]Format for District Mapping'!AG285</f>
        <v>51552</v>
      </c>
      <c r="Q16" s="535">
        <f>'[2]Format for District Mapping'!AO285</f>
        <v>334</v>
      </c>
      <c r="R16" s="535">
        <f>'[2]Format for District Mapping'!AP285</f>
        <v>147</v>
      </c>
      <c r="S16" s="535">
        <f>'[2]Format for District Mapping'!AQ285</f>
        <v>0</v>
      </c>
      <c r="T16" s="535">
        <f>'[2]Format for District Mapping'!AR285</f>
        <v>340</v>
      </c>
      <c r="U16" s="535">
        <f>'[2]Format for District Mapping'!AS285</f>
        <v>165</v>
      </c>
      <c r="V16" s="535">
        <f>'[2]Format for District Mapping'!AT285</f>
        <v>0</v>
      </c>
      <c r="W16" s="535">
        <f>'[2]Format for District Mapping'!AU285</f>
        <v>986</v>
      </c>
    </row>
    <row r="17" spans="1:23" ht="54.95" customHeight="1">
      <c r="A17" s="533">
        <v>13</v>
      </c>
      <c r="B17" s="537" t="s">
        <v>141</v>
      </c>
      <c r="C17" s="535">
        <f>'[2]Format for District Mapping'!M347</f>
        <v>8058</v>
      </c>
      <c r="D17" s="535">
        <f>'[2]Format for District Mapping'!N347</f>
        <v>3051</v>
      </c>
      <c r="E17" s="535">
        <f>'[2]Format for District Mapping'!O347</f>
        <v>0</v>
      </c>
      <c r="F17" s="535">
        <f>'[2]Format for District Mapping'!P347</f>
        <v>22644</v>
      </c>
      <c r="G17" s="535">
        <f>'[2]Format for District Mapping'!Q347</f>
        <v>10583</v>
      </c>
      <c r="H17" s="535">
        <f>'[2]Format for District Mapping'!R347</f>
        <v>0</v>
      </c>
      <c r="I17" s="535">
        <f>'[2]Format for District Mapping'!S347</f>
        <v>44336</v>
      </c>
      <c r="J17" s="535">
        <f>'[2]Format for District Mapping'!AA347</f>
        <v>10899</v>
      </c>
      <c r="K17" s="535">
        <f>'[2]Format for District Mapping'!AB347</f>
        <v>5038</v>
      </c>
      <c r="L17" s="535">
        <f>'[2]Format for District Mapping'!AC347</f>
        <v>0</v>
      </c>
      <c r="M17" s="535">
        <f>'[2]Format for District Mapping'!AD347</f>
        <v>30837</v>
      </c>
      <c r="N17" s="535">
        <f>'[2]Format for District Mapping'!AE347</f>
        <v>17820</v>
      </c>
      <c r="O17" s="535">
        <f>'[2]Format for District Mapping'!AF347</f>
        <v>0</v>
      </c>
      <c r="P17" s="535">
        <f>'[2]Format for District Mapping'!AG347</f>
        <v>64594</v>
      </c>
      <c r="Q17" s="535">
        <f>'[2]Format for District Mapping'!AO347</f>
        <v>281</v>
      </c>
      <c r="R17" s="535">
        <f>'[2]Format for District Mapping'!AP347</f>
        <v>140</v>
      </c>
      <c r="S17" s="535">
        <f>'[2]Format for District Mapping'!AQ347</f>
        <v>0</v>
      </c>
      <c r="T17" s="535">
        <f>'[2]Format for District Mapping'!AR347</f>
        <v>912</v>
      </c>
      <c r="U17" s="535">
        <f>'[2]Format for District Mapping'!AS347</f>
        <v>638</v>
      </c>
      <c r="V17" s="535">
        <f>'[2]Format for District Mapping'!AT347</f>
        <v>0</v>
      </c>
      <c r="W17" s="535">
        <f>'[2]Format for District Mapping'!AU347</f>
        <v>1971</v>
      </c>
    </row>
    <row r="18" spans="1:23" ht="54.95" customHeight="1">
      <c r="A18" s="533">
        <v>14</v>
      </c>
      <c r="B18" s="537" t="s">
        <v>10</v>
      </c>
      <c r="C18" s="535">
        <f>'[2]Format for District Mapping'!M378</f>
        <v>15231</v>
      </c>
      <c r="D18" s="535">
        <f>'[2]Format for District Mapping'!N378</f>
        <v>9227</v>
      </c>
      <c r="E18" s="535">
        <f>'[2]Format for District Mapping'!O378</f>
        <v>0</v>
      </c>
      <c r="F18" s="535">
        <f>'[2]Format for District Mapping'!P378</f>
        <v>18958</v>
      </c>
      <c r="G18" s="535">
        <f>'[2]Format for District Mapping'!Q378</f>
        <v>13053</v>
      </c>
      <c r="H18" s="535">
        <f>'[2]Format for District Mapping'!R378</f>
        <v>0</v>
      </c>
      <c r="I18" s="535">
        <f>'[2]Format for District Mapping'!S378</f>
        <v>56469</v>
      </c>
      <c r="J18" s="535">
        <f>'[2]Format for District Mapping'!AA378</f>
        <v>27676</v>
      </c>
      <c r="K18" s="535">
        <f>'[2]Format for District Mapping'!AB378</f>
        <v>20384</v>
      </c>
      <c r="L18" s="535">
        <f>'[2]Format for District Mapping'!AC378</f>
        <v>0</v>
      </c>
      <c r="M18" s="535">
        <f>'[2]Format for District Mapping'!AD378</f>
        <v>47286</v>
      </c>
      <c r="N18" s="535">
        <f>'[2]Format for District Mapping'!AE378</f>
        <v>34312</v>
      </c>
      <c r="O18" s="535">
        <f>'[2]Format for District Mapping'!AF378</f>
        <v>0</v>
      </c>
      <c r="P18" s="535">
        <f>'[2]Format for District Mapping'!AG378</f>
        <v>129658</v>
      </c>
      <c r="Q18" s="535">
        <f>'[2]Format for District Mapping'!AO378</f>
        <v>3825</v>
      </c>
      <c r="R18" s="535">
        <f>'[2]Format for District Mapping'!AP378</f>
        <v>2199</v>
      </c>
      <c r="S18" s="535">
        <f>'[2]Format for District Mapping'!AQ378</f>
        <v>1</v>
      </c>
      <c r="T18" s="535">
        <f>'[2]Format for District Mapping'!AR378</f>
        <v>5577</v>
      </c>
      <c r="U18" s="535">
        <f>'[2]Format for District Mapping'!AS378</f>
        <v>3120</v>
      </c>
      <c r="V18" s="535">
        <f>'[2]Format for District Mapping'!AT378</f>
        <v>6</v>
      </c>
      <c r="W18" s="535">
        <f>'[2]Format for District Mapping'!AU378</f>
        <v>14728</v>
      </c>
    </row>
    <row r="19" spans="1:23" ht="54.95" customHeight="1">
      <c r="A19" s="533">
        <v>15</v>
      </c>
      <c r="B19" s="537" t="s">
        <v>142</v>
      </c>
      <c r="C19" s="535">
        <f>'[2]Format for District Mapping'!M409</f>
        <v>238</v>
      </c>
      <c r="D19" s="535">
        <f>'[2]Format for District Mapping'!N409</f>
        <v>153</v>
      </c>
      <c r="E19" s="535">
        <f>'[2]Format for District Mapping'!O409</f>
        <v>0</v>
      </c>
      <c r="F19" s="535">
        <f>'[2]Format for District Mapping'!P409</f>
        <v>11184</v>
      </c>
      <c r="G19" s="535">
        <f>'[2]Format for District Mapping'!Q409</f>
        <v>5712</v>
      </c>
      <c r="H19" s="535">
        <f>'[2]Format for District Mapping'!R409</f>
        <v>0</v>
      </c>
      <c r="I19" s="535">
        <f>'[2]Format for District Mapping'!S409</f>
        <v>17287</v>
      </c>
      <c r="J19" s="535">
        <f>'[2]Format for District Mapping'!AA409</f>
        <v>1072</v>
      </c>
      <c r="K19" s="535">
        <f>'[2]Format for District Mapping'!AB409</f>
        <v>739</v>
      </c>
      <c r="L19" s="535">
        <f>'[2]Format for District Mapping'!AC409</f>
        <v>0</v>
      </c>
      <c r="M19" s="535">
        <f>'[2]Format for District Mapping'!AD409</f>
        <v>45479</v>
      </c>
      <c r="N19" s="535">
        <f>'[2]Format for District Mapping'!AE409</f>
        <v>24734</v>
      </c>
      <c r="O19" s="535">
        <f>'[2]Format for District Mapping'!AF409</f>
        <v>0</v>
      </c>
      <c r="P19" s="535">
        <f>'[2]Format for District Mapping'!AG409</f>
        <v>72024</v>
      </c>
      <c r="Q19" s="535">
        <f>'[2]Format for District Mapping'!AO409</f>
        <v>53</v>
      </c>
      <c r="R19" s="535">
        <f>'[2]Format for District Mapping'!AP409</f>
        <v>22</v>
      </c>
      <c r="S19" s="535">
        <f>'[2]Format for District Mapping'!AQ409</f>
        <v>0</v>
      </c>
      <c r="T19" s="535">
        <f>'[2]Format for District Mapping'!AR409</f>
        <v>2904</v>
      </c>
      <c r="U19" s="535">
        <f>'[2]Format for District Mapping'!AS409</f>
        <v>1147</v>
      </c>
      <c r="V19" s="535">
        <f>'[2]Format for District Mapping'!AT409</f>
        <v>0</v>
      </c>
      <c r="W19" s="535">
        <f>'[2]Format for District Mapping'!AU409</f>
        <v>4126</v>
      </c>
    </row>
    <row r="20" spans="1:23" ht="54.95" customHeight="1">
      <c r="A20" s="533">
        <v>16</v>
      </c>
      <c r="B20" s="537" t="s">
        <v>21</v>
      </c>
      <c r="C20" s="535">
        <f>'[2]Format for District Mapping'!M471</f>
        <v>1523</v>
      </c>
      <c r="D20" s="535">
        <f>'[2]Format for District Mapping'!N471</f>
        <v>1420</v>
      </c>
      <c r="E20" s="535">
        <f>'[2]Format for District Mapping'!O471</f>
        <v>1</v>
      </c>
      <c r="F20" s="535">
        <f>'[2]Format for District Mapping'!P471</f>
        <v>8947</v>
      </c>
      <c r="G20" s="535">
        <f>'[2]Format for District Mapping'!Q471</f>
        <v>5571</v>
      </c>
      <c r="H20" s="535">
        <f>'[2]Format for District Mapping'!R471</f>
        <v>23</v>
      </c>
      <c r="I20" s="535">
        <f>'[2]Format for District Mapping'!S471</f>
        <v>17485</v>
      </c>
      <c r="J20" s="535">
        <f>'[2]Format for District Mapping'!AA471</f>
        <v>2771</v>
      </c>
      <c r="K20" s="535">
        <f>'[2]Format for District Mapping'!AB471</f>
        <v>1997</v>
      </c>
      <c r="L20" s="535">
        <f>'[2]Format for District Mapping'!AC471</f>
        <v>3</v>
      </c>
      <c r="M20" s="535">
        <f>'[2]Format for District Mapping'!AD471</f>
        <v>26178</v>
      </c>
      <c r="N20" s="535">
        <f>'[2]Format for District Mapping'!AE471</f>
        <v>15138</v>
      </c>
      <c r="O20" s="535">
        <f>'[2]Format for District Mapping'!AF471</f>
        <v>53</v>
      </c>
      <c r="P20" s="535">
        <f>'[2]Format for District Mapping'!AG471</f>
        <v>46140</v>
      </c>
      <c r="Q20" s="535">
        <f>'[2]Format for District Mapping'!AO471</f>
        <v>269</v>
      </c>
      <c r="R20" s="535">
        <f>'[2]Format for District Mapping'!AP471</f>
        <v>120</v>
      </c>
      <c r="S20" s="535">
        <f>'[2]Format for District Mapping'!AQ471</f>
        <v>120</v>
      </c>
      <c r="T20" s="535">
        <f>'[2]Format for District Mapping'!AR471</f>
        <v>1847</v>
      </c>
      <c r="U20" s="535">
        <f>'[2]Format for District Mapping'!AS471</f>
        <v>1130</v>
      </c>
      <c r="V20" s="535">
        <f>'[2]Format for District Mapping'!AT471</f>
        <v>1</v>
      </c>
      <c r="W20" s="535">
        <f>'[2]Format for District Mapping'!AU471</f>
        <v>3487</v>
      </c>
    </row>
    <row r="21" spans="1:23" ht="54.95" customHeight="1">
      <c r="A21" s="533">
        <v>17</v>
      </c>
      <c r="B21" s="537" t="s">
        <v>143</v>
      </c>
      <c r="C21" s="535">
        <f>'[2]Format for District Mapping'!M440</f>
        <v>0</v>
      </c>
      <c r="D21" s="535">
        <f>'[2]Format for District Mapping'!N440</f>
        <v>0</v>
      </c>
      <c r="E21" s="535">
        <f>'[2]Format for District Mapping'!O440</f>
        <v>0</v>
      </c>
      <c r="F21" s="535">
        <f>'[2]Format for District Mapping'!P440</f>
        <v>839</v>
      </c>
      <c r="G21" s="535">
        <f>'[2]Format for District Mapping'!Q440</f>
        <v>679</v>
      </c>
      <c r="H21" s="535">
        <f>'[2]Format for District Mapping'!R440</f>
        <v>0</v>
      </c>
      <c r="I21" s="535">
        <f>'[2]Format for District Mapping'!S440</f>
        <v>1518</v>
      </c>
      <c r="J21" s="535">
        <f>'[2]Format for District Mapping'!AA440</f>
        <v>0</v>
      </c>
      <c r="K21" s="535">
        <f>'[2]Format for District Mapping'!AB440</f>
        <v>0</v>
      </c>
      <c r="L21" s="535">
        <f>'[2]Format for District Mapping'!AC440</f>
        <v>0</v>
      </c>
      <c r="M21" s="535">
        <f>'[2]Format for District Mapping'!AD440</f>
        <v>4259</v>
      </c>
      <c r="N21" s="535">
        <f>'[2]Format for District Mapping'!AE440</f>
        <v>3373</v>
      </c>
      <c r="O21" s="535">
        <f>'[2]Format for District Mapping'!AF440</f>
        <v>0</v>
      </c>
      <c r="P21" s="535">
        <f>'[2]Format for District Mapping'!AG440</f>
        <v>7632</v>
      </c>
      <c r="Q21" s="535">
        <f>'[2]Format for District Mapping'!AO440</f>
        <v>0</v>
      </c>
      <c r="R21" s="535">
        <f>'[2]Format for District Mapping'!AP440</f>
        <v>0</v>
      </c>
      <c r="S21" s="535">
        <f>'[2]Format for District Mapping'!AQ440</f>
        <v>0</v>
      </c>
      <c r="T21" s="535">
        <f>'[2]Format for District Mapping'!AR440</f>
        <v>279</v>
      </c>
      <c r="U21" s="535">
        <f>'[2]Format for District Mapping'!AS440</f>
        <v>142</v>
      </c>
      <c r="V21" s="535">
        <f>'[2]Format for District Mapping'!AT440</f>
        <v>0</v>
      </c>
      <c r="W21" s="535">
        <f>'[2]Format for District Mapping'!AU440</f>
        <v>421</v>
      </c>
    </row>
    <row r="22" spans="1:23" ht="54.95" customHeight="1">
      <c r="A22" s="533">
        <v>18</v>
      </c>
      <c r="B22" s="537" t="s">
        <v>144</v>
      </c>
      <c r="C22" s="535">
        <f>'[2]Format for District Mapping'!M564</f>
        <v>2630</v>
      </c>
      <c r="D22" s="535">
        <f>'[2]Format for District Mapping'!N564</f>
        <v>1898</v>
      </c>
      <c r="E22" s="535">
        <f>'[2]Format for District Mapping'!O564</f>
        <v>0</v>
      </c>
      <c r="F22" s="535">
        <f>'[2]Format for District Mapping'!P564</f>
        <v>4683</v>
      </c>
      <c r="G22" s="535">
        <f>'[2]Format for District Mapping'!Q564</f>
        <v>3672</v>
      </c>
      <c r="H22" s="535">
        <f>'[2]Format for District Mapping'!R564</f>
        <v>0</v>
      </c>
      <c r="I22" s="535">
        <f>'[2]Format for District Mapping'!S564</f>
        <v>12883</v>
      </c>
      <c r="J22" s="535">
        <f>'[2]Format for District Mapping'!AA564</f>
        <v>3947</v>
      </c>
      <c r="K22" s="535">
        <f>'[2]Format for District Mapping'!AB564</f>
        <v>2916</v>
      </c>
      <c r="L22" s="535">
        <f>'[2]Format for District Mapping'!AC564</f>
        <v>0</v>
      </c>
      <c r="M22" s="535">
        <f>'[2]Format for District Mapping'!AD564</f>
        <v>8147</v>
      </c>
      <c r="N22" s="535">
        <f>'[2]Format for District Mapping'!AE564</f>
        <v>5698</v>
      </c>
      <c r="O22" s="535">
        <f>'[2]Format for District Mapping'!AF564</f>
        <v>0</v>
      </c>
      <c r="P22" s="535">
        <f>'[2]Format for District Mapping'!AG564</f>
        <v>20708</v>
      </c>
      <c r="Q22" s="535">
        <f>'[2]Format for District Mapping'!AO564</f>
        <v>86</v>
      </c>
      <c r="R22" s="535">
        <f>'[2]Format for District Mapping'!AP564</f>
        <v>59</v>
      </c>
      <c r="S22" s="535">
        <f>'[2]Format for District Mapping'!AQ564</f>
        <v>0</v>
      </c>
      <c r="T22" s="535">
        <f>'[2]Format for District Mapping'!AR564</f>
        <v>171</v>
      </c>
      <c r="U22" s="535">
        <f>'[2]Format for District Mapping'!AS564</f>
        <v>163</v>
      </c>
      <c r="V22" s="535">
        <f>'[2]Format for District Mapping'!AT564</f>
        <v>0</v>
      </c>
      <c r="W22" s="535">
        <f>'[2]Format for District Mapping'!AU564</f>
        <v>479</v>
      </c>
    </row>
    <row r="23" spans="1:23" ht="54.95" customHeight="1">
      <c r="A23" s="533">
        <v>19</v>
      </c>
      <c r="B23" s="537" t="s">
        <v>145</v>
      </c>
      <c r="C23" s="535">
        <f>'[2]Format for District Mapping'!M595</f>
        <v>13010</v>
      </c>
      <c r="D23" s="535">
        <f>'[2]Format for District Mapping'!N595</f>
        <v>7801</v>
      </c>
      <c r="E23" s="535">
        <f>'[2]Format for District Mapping'!O595</f>
        <v>0</v>
      </c>
      <c r="F23" s="535">
        <f>'[2]Format for District Mapping'!P595</f>
        <v>14950</v>
      </c>
      <c r="G23" s="535">
        <f>'[2]Format for District Mapping'!Q595</f>
        <v>10847</v>
      </c>
      <c r="H23" s="535">
        <f>'[2]Format for District Mapping'!R595</f>
        <v>0</v>
      </c>
      <c r="I23" s="535">
        <f>'[2]Format for District Mapping'!S595</f>
        <v>46608</v>
      </c>
      <c r="J23" s="535">
        <f>'[2]Format for District Mapping'!AA595</f>
        <v>24052</v>
      </c>
      <c r="K23" s="535">
        <f>'[2]Format for District Mapping'!AB595</f>
        <v>14583</v>
      </c>
      <c r="L23" s="535">
        <f>'[2]Format for District Mapping'!AC595</f>
        <v>0</v>
      </c>
      <c r="M23" s="535">
        <f>'[2]Format for District Mapping'!AD595</f>
        <v>26867</v>
      </c>
      <c r="N23" s="535">
        <f>'[2]Format for District Mapping'!AE595</f>
        <v>20331</v>
      </c>
      <c r="O23" s="535">
        <f>'[2]Format for District Mapping'!AF595</f>
        <v>0</v>
      </c>
      <c r="P23" s="535">
        <f>'[2]Format for District Mapping'!AG595</f>
        <v>85833</v>
      </c>
      <c r="Q23" s="535">
        <f>'[2]Format for District Mapping'!AO595</f>
        <v>378</v>
      </c>
      <c r="R23" s="535">
        <f>'[2]Format for District Mapping'!AP595</f>
        <v>313</v>
      </c>
      <c r="S23" s="535">
        <f>'[2]Format for District Mapping'!AQ595</f>
        <v>0</v>
      </c>
      <c r="T23" s="535">
        <f>'[2]Format for District Mapping'!AR595</f>
        <v>793</v>
      </c>
      <c r="U23" s="535">
        <f>'[2]Format for District Mapping'!AS595</f>
        <v>709</v>
      </c>
      <c r="V23" s="535">
        <f>'[2]Format for District Mapping'!AT595</f>
        <v>0</v>
      </c>
      <c r="W23" s="535">
        <f>'[2]Format for District Mapping'!AU595</f>
        <v>2193</v>
      </c>
    </row>
    <row r="24" spans="1:23" ht="54.95" customHeight="1">
      <c r="A24" s="533">
        <v>20</v>
      </c>
      <c r="B24" s="537" t="s">
        <v>146</v>
      </c>
      <c r="C24" s="535">
        <f>'[2]Format for District Mapping'!M626</f>
        <v>0</v>
      </c>
      <c r="D24" s="535">
        <f>'[2]Format for District Mapping'!N626</f>
        <v>0</v>
      </c>
      <c r="E24" s="535">
        <f>'[2]Format for District Mapping'!O626</f>
        <v>0</v>
      </c>
      <c r="F24" s="535">
        <f>'[2]Format for District Mapping'!P626</f>
        <v>1765</v>
      </c>
      <c r="G24" s="535">
        <f>'[2]Format for District Mapping'!Q626</f>
        <v>1195</v>
      </c>
      <c r="H24" s="535">
        <f>'[2]Format for District Mapping'!R626</f>
        <v>0</v>
      </c>
      <c r="I24" s="535">
        <f>'[2]Format for District Mapping'!S626</f>
        <v>2960</v>
      </c>
      <c r="J24" s="535">
        <f>'[2]Format for District Mapping'!AA626</f>
        <v>0</v>
      </c>
      <c r="K24" s="535">
        <f>'[2]Format for District Mapping'!AB626</f>
        <v>0</v>
      </c>
      <c r="L24" s="535">
        <f>'[2]Format for District Mapping'!AC626</f>
        <v>0</v>
      </c>
      <c r="M24" s="535">
        <f>'[2]Format for District Mapping'!AD626</f>
        <v>2662</v>
      </c>
      <c r="N24" s="535">
        <f>'[2]Format for District Mapping'!AE626</f>
        <v>1812</v>
      </c>
      <c r="O24" s="535">
        <f>'[2]Format for District Mapping'!AF626</f>
        <v>0</v>
      </c>
      <c r="P24" s="535">
        <f>'[2]Format for District Mapping'!AG626</f>
        <v>4474</v>
      </c>
      <c r="Q24" s="535">
        <f>'[2]Format for District Mapping'!AO626</f>
        <v>0</v>
      </c>
      <c r="R24" s="535">
        <f>'[2]Format for District Mapping'!AP626</f>
        <v>0</v>
      </c>
      <c r="S24" s="535">
        <f>'[2]Format for District Mapping'!AQ626</f>
        <v>0</v>
      </c>
      <c r="T24" s="535">
        <f>'[2]Format for District Mapping'!AR626</f>
        <v>1155</v>
      </c>
      <c r="U24" s="535">
        <f>'[2]Format for District Mapping'!AS626</f>
        <v>652</v>
      </c>
      <c r="V24" s="535">
        <f>'[2]Format for District Mapping'!AT626</f>
        <v>0</v>
      </c>
      <c r="W24" s="535">
        <f>'[2]Format for District Mapping'!AU626</f>
        <v>1807</v>
      </c>
    </row>
    <row r="25" spans="1:23" ht="54.95" customHeight="1">
      <c r="A25" s="533">
        <v>21</v>
      </c>
      <c r="B25" s="537" t="s">
        <v>147</v>
      </c>
      <c r="C25" s="535">
        <f>'[2]Format for District Mapping'!M316</f>
        <v>2366</v>
      </c>
      <c r="D25" s="535">
        <f>'[2]Format for District Mapping'!N316</f>
        <v>938</v>
      </c>
      <c r="E25" s="535">
        <f>'[2]Format for District Mapping'!O316</f>
        <v>1</v>
      </c>
      <c r="F25" s="535">
        <f>'[2]Format for District Mapping'!P316</f>
        <v>20224</v>
      </c>
      <c r="G25" s="535">
        <f>'[2]Format for District Mapping'!Q316</f>
        <v>7326</v>
      </c>
      <c r="H25" s="535">
        <f>'[2]Format for District Mapping'!R316</f>
        <v>2</v>
      </c>
      <c r="I25" s="535">
        <f>'[2]Format for District Mapping'!S316</f>
        <v>30857</v>
      </c>
      <c r="J25" s="535">
        <f>'[2]Format for District Mapping'!AA316</f>
        <v>2850</v>
      </c>
      <c r="K25" s="535">
        <f>'[2]Format for District Mapping'!AB316</f>
        <v>1233</v>
      </c>
      <c r="L25" s="535">
        <f>'[2]Format for District Mapping'!AC316</f>
        <v>2</v>
      </c>
      <c r="M25" s="535">
        <f>'[2]Format for District Mapping'!AD316</f>
        <v>27908</v>
      </c>
      <c r="N25" s="535">
        <f>'[2]Format for District Mapping'!AE316</f>
        <v>10319</v>
      </c>
      <c r="O25" s="535">
        <f>'[2]Format for District Mapping'!AF316</f>
        <v>8</v>
      </c>
      <c r="P25" s="535">
        <f>'[2]Format for District Mapping'!AG316</f>
        <v>42320</v>
      </c>
      <c r="Q25" s="535">
        <f>'[2]Format for District Mapping'!AO316</f>
        <v>147</v>
      </c>
      <c r="R25" s="535">
        <f>'[2]Format for District Mapping'!AP316</f>
        <v>146</v>
      </c>
      <c r="S25" s="535">
        <f>'[2]Format for District Mapping'!AQ316</f>
        <v>0</v>
      </c>
      <c r="T25" s="535">
        <f>'[2]Format for District Mapping'!AR316</f>
        <v>3730</v>
      </c>
      <c r="U25" s="535">
        <f>'[2]Format for District Mapping'!AS316</f>
        <v>1835</v>
      </c>
      <c r="V25" s="535">
        <f>'[2]Format for District Mapping'!AT316</f>
        <v>0</v>
      </c>
      <c r="W25" s="535">
        <f>'[2]Format for District Mapping'!AU316</f>
        <v>5858</v>
      </c>
    </row>
    <row r="26" spans="1:23" ht="54.95" customHeight="1">
      <c r="A26" s="533">
        <v>22</v>
      </c>
      <c r="B26" s="537" t="s">
        <v>405</v>
      </c>
      <c r="C26" s="535">
        <f t="shared" ref="C26:W26" si="0">SUM(C5:C25)</f>
        <v>514363</v>
      </c>
      <c r="D26" s="535">
        <f t="shared" si="0"/>
        <v>368607</v>
      </c>
      <c r="E26" s="535">
        <f t="shared" si="0"/>
        <v>786</v>
      </c>
      <c r="F26" s="535">
        <f t="shared" si="0"/>
        <v>936702</v>
      </c>
      <c r="G26" s="535">
        <f t="shared" si="0"/>
        <v>580896</v>
      </c>
      <c r="H26" s="535">
        <f t="shared" si="0"/>
        <v>3809</v>
      </c>
      <c r="I26" s="535">
        <f t="shared" si="0"/>
        <v>2405163</v>
      </c>
      <c r="J26" s="535">
        <f t="shared" si="0"/>
        <v>1019969</v>
      </c>
      <c r="K26" s="535">
        <f t="shared" si="0"/>
        <v>803365</v>
      </c>
      <c r="L26" s="535">
        <f t="shared" si="0"/>
        <v>1730</v>
      </c>
      <c r="M26" s="535">
        <f t="shared" si="0"/>
        <v>2095608</v>
      </c>
      <c r="N26" s="535">
        <f t="shared" si="0"/>
        <v>1348174</v>
      </c>
      <c r="O26" s="535">
        <f t="shared" si="0"/>
        <v>9717</v>
      </c>
      <c r="P26" s="535">
        <f t="shared" si="0"/>
        <v>5278563</v>
      </c>
      <c r="Q26" s="535">
        <f t="shared" si="0"/>
        <v>192489</v>
      </c>
      <c r="R26" s="535">
        <f t="shared" si="0"/>
        <v>124961</v>
      </c>
      <c r="S26" s="535">
        <f t="shared" si="0"/>
        <v>129</v>
      </c>
      <c r="T26" s="535">
        <f t="shared" si="0"/>
        <v>180652</v>
      </c>
      <c r="U26" s="535">
        <f t="shared" si="0"/>
        <v>117871</v>
      </c>
      <c r="V26" s="535">
        <f t="shared" si="0"/>
        <v>24</v>
      </c>
      <c r="W26" s="535">
        <f t="shared" si="0"/>
        <v>616126</v>
      </c>
    </row>
    <row r="27" spans="1:23" ht="54.95" customHeight="1">
      <c r="A27" s="533">
        <v>23</v>
      </c>
      <c r="B27" s="537" t="s">
        <v>148</v>
      </c>
      <c r="C27" s="535">
        <f>'[2]Format for District Mapping'!M1123</f>
        <v>18333</v>
      </c>
      <c r="D27" s="535">
        <f>'[2]Format for District Mapping'!N1123</f>
        <v>10872</v>
      </c>
      <c r="E27" s="535">
        <f>'[2]Format for District Mapping'!O1123</f>
        <v>0</v>
      </c>
      <c r="F27" s="535">
        <f>'[2]Format for District Mapping'!P1123</f>
        <v>60106</v>
      </c>
      <c r="G27" s="535">
        <f>'[2]Format for District Mapping'!Q1123</f>
        <v>44130</v>
      </c>
      <c r="H27" s="535">
        <f>'[2]Format for District Mapping'!R1123</f>
        <v>0</v>
      </c>
      <c r="I27" s="535">
        <f>'[2]Format for District Mapping'!S1123</f>
        <v>133441</v>
      </c>
      <c r="J27" s="535">
        <f>'[2]Format for District Mapping'!AA1123</f>
        <v>26999</v>
      </c>
      <c r="K27" s="535">
        <f>'[2]Format for District Mapping'!AB1123</f>
        <v>17981</v>
      </c>
      <c r="L27" s="535">
        <f>'[2]Format for District Mapping'!AC1123</f>
        <v>0</v>
      </c>
      <c r="M27" s="535">
        <f>'[2]Format for District Mapping'!AD1123</f>
        <v>81571</v>
      </c>
      <c r="N27" s="535">
        <f>'[2]Format for District Mapping'!AE1123</f>
        <v>60897</v>
      </c>
      <c r="O27" s="535">
        <f>'[2]Format for District Mapping'!AF1123</f>
        <v>0</v>
      </c>
      <c r="P27" s="535">
        <f>'[2]Format for District Mapping'!AG1123</f>
        <v>187448</v>
      </c>
      <c r="Q27" s="535">
        <f>'[2]Format for District Mapping'!AO1123</f>
        <v>4935</v>
      </c>
      <c r="R27" s="535">
        <f>'[2]Format for District Mapping'!AP1123</f>
        <v>2032</v>
      </c>
      <c r="S27" s="535">
        <f>'[2]Format for District Mapping'!AQ1123</f>
        <v>1</v>
      </c>
      <c r="T27" s="535">
        <f>'[2]Format for District Mapping'!AR1123</f>
        <v>15609</v>
      </c>
      <c r="U27" s="535">
        <f>'[2]Format for District Mapping'!AS1123</f>
        <v>6947</v>
      </c>
      <c r="V27" s="535">
        <f>'[2]Format for District Mapping'!AT1123</f>
        <v>21</v>
      </c>
      <c r="W27" s="535">
        <f>'[2]Format for District Mapping'!AU1123</f>
        <v>29545</v>
      </c>
    </row>
    <row r="28" spans="1:23" ht="54.95" customHeight="1">
      <c r="A28" s="533">
        <v>24</v>
      </c>
      <c r="B28" s="537" t="s">
        <v>20</v>
      </c>
      <c r="C28" s="535">
        <f>'[2]Format for District Mapping'!M906</f>
        <v>3647</v>
      </c>
      <c r="D28" s="535">
        <f>'[2]Format for District Mapping'!N906</f>
        <v>1881</v>
      </c>
      <c r="E28" s="535">
        <f>'[2]Format for District Mapping'!O906</f>
        <v>0</v>
      </c>
      <c r="F28" s="535">
        <f>'[2]Format for District Mapping'!P906</f>
        <v>13232</v>
      </c>
      <c r="G28" s="535">
        <f>'[2]Format for District Mapping'!Q906</f>
        <v>4793</v>
      </c>
      <c r="H28" s="535">
        <f>'[2]Format for District Mapping'!R906</f>
        <v>0</v>
      </c>
      <c r="I28" s="535">
        <f>'[2]Format for District Mapping'!S906</f>
        <v>23553</v>
      </c>
      <c r="J28" s="535">
        <f>'[2]Format for District Mapping'!AA906</f>
        <v>5944</v>
      </c>
      <c r="K28" s="535">
        <f>'[2]Format for District Mapping'!AB906</f>
        <v>3283</v>
      </c>
      <c r="L28" s="535">
        <f>'[2]Format for District Mapping'!AC906</f>
        <v>0</v>
      </c>
      <c r="M28" s="535">
        <f>'[2]Format for District Mapping'!AD906</f>
        <v>23417</v>
      </c>
      <c r="N28" s="535">
        <f>'[2]Format for District Mapping'!AE906</f>
        <v>7935</v>
      </c>
      <c r="O28" s="535">
        <f>'[2]Format for District Mapping'!AF906</f>
        <v>0</v>
      </c>
      <c r="P28" s="535">
        <f>'[2]Format for District Mapping'!AG906</f>
        <v>40579</v>
      </c>
      <c r="Q28" s="535">
        <f>'[2]Format for District Mapping'!AO906</f>
        <v>85</v>
      </c>
      <c r="R28" s="535">
        <f>'[2]Format for District Mapping'!AP906</f>
        <v>38</v>
      </c>
      <c r="S28" s="535">
        <f>'[2]Format for District Mapping'!AQ906</f>
        <v>0</v>
      </c>
      <c r="T28" s="535">
        <f>'[2]Format for District Mapping'!AR906</f>
        <v>640</v>
      </c>
      <c r="U28" s="535">
        <f>'[2]Format for District Mapping'!AS906</f>
        <v>221</v>
      </c>
      <c r="V28" s="535">
        <f>'[2]Format for District Mapping'!AT906</f>
        <v>0</v>
      </c>
      <c r="W28" s="535">
        <f>'[2]Format for District Mapping'!AU906</f>
        <v>984</v>
      </c>
    </row>
    <row r="29" spans="1:23" ht="54.95" customHeight="1">
      <c r="A29" s="533">
        <v>25</v>
      </c>
      <c r="B29" s="537" t="s">
        <v>150</v>
      </c>
      <c r="C29" s="535">
        <f>'[2]Format for District Mapping'!M1154</f>
        <v>16</v>
      </c>
      <c r="D29" s="535">
        <f>'[2]Format for District Mapping'!N1154</f>
        <v>9</v>
      </c>
      <c r="E29" s="535">
        <f>'[2]Format for District Mapping'!O1154</f>
        <v>0</v>
      </c>
      <c r="F29" s="535">
        <f>'[2]Format for District Mapping'!P1154</f>
        <v>216</v>
      </c>
      <c r="G29" s="535">
        <f>'[2]Format for District Mapping'!Q1154</f>
        <v>159</v>
      </c>
      <c r="H29" s="535">
        <f>'[2]Format for District Mapping'!R1154</f>
        <v>0</v>
      </c>
      <c r="I29" s="535">
        <f>'[2]Format for District Mapping'!S1154</f>
        <v>400</v>
      </c>
      <c r="J29" s="535">
        <f>'[2]Format for District Mapping'!AA1154</f>
        <v>32</v>
      </c>
      <c r="K29" s="535">
        <f>'[2]Format for District Mapping'!AB1154</f>
        <v>11</v>
      </c>
      <c r="L29" s="535">
        <f>'[2]Format for District Mapping'!AC1154</f>
        <v>0</v>
      </c>
      <c r="M29" s="535">
        <f>'[2]Format for District Mapping'!AD1154</f>
        <v>241</v>
      </c>
      <c r="N29" s="535">
        <f>'[2]Format for District Mapping'!AE1154</f>
        <v>137</v>
      </c>
      <c r="O29" s="535">
        <f>'[2]Format for District Mapping'!AF1154</f>
        <v>0</v>
      </c>
      <c r="P29" s="535">
        <f>'[2]Format for District Mapping'!AG1154</f>
        <v>421</v>
      </c>
      <c r="Q29" s="535">
        <f>'[2]Format for District Mapping'!AO1154</f>
        <v>9</v>
      </c>
      <c r="R29" s="535">
        <f>'[2]Format for District Mapping'!AP1154</f>
        <v>5</v>
      </c>
      <c r="S29" s="535">
        <f>'[2]Format for District Mapping'!AQ1154</f>
        <v>0</v>
      </c>
      <c r="T29" s="535">
        <f>'[2]Format for District Mapping'!AR1154</f>
        <v>35</v>
      </c>
      <c r="U29" s="535">
        <f>'[2]Format for District Mapping'!AS1154</f>
        <v>19</v>
      </c>
      <c r="V29" s="535">
        <f>'[2]Format for District Mapping'!AT1154</f>
        <v>0</v>
      </c>
      <c r="W29" s="535">
        <f>'[2]Format for District Mapping'!AU1154</f>
        <v>68</v>
      </c>
    </row>
    <row r="30" spans="1:23" ht="54.95" customHeight="1">
      <c r="A30" s="533">
        <v>26</v>
      </c>
      <c r="B30" s="537" t="s">
        <v>151</v>
      </c>
      <c r="C30" s="535">
        <f>'[2]Format for District Mapping'!M1092</f>
        <v>84</v>
      </c>
      <c r="D30" s="535">
        <f>'[2]Format for District Mapping'!N1092</f>
        <v>34</v>
      </c>
      <c r="E30" s="535">
        <f>'[2]Format for District Mapping'!O1092</f>
        <v>0</v>
      </c>
      <c r="F30" s="535">
        <f>'[2]Format for District Mapping'!P1092</f>
        <v>1861</v>
      </c>
      <c r="G30" s="535">
        <f>'[2]Format for District Mapping'!Q1092</f>
        <v>1214</v>
      </c>
      <c r="H30" s="535">
        <f>'[2]Format for District Mapping'!R1092</f>
        <v>0</v>
      </c>
      <c r="I30" s="535">
        <f>'[2]Format for District Mapping'!S1092</f>
        <v>3193</v>
      </c>
      <c r="J30" s="535">
        <f>'[2]Format for District Mapping'!AA1092</f>
        <v>0</v>
      </c>
      <c r="K30" s="535">
        <f>'[2]Format for District Mapping'!AB1092</f>
        <v>0</v>
      </c>
      <c r="L30" s="535">
        <f>'[2]Format for District Mapping'!AC1092</f>
        <v>0</v>
      </c>
      <c r="M30" s="535">
        <f>'[2]Format for District Mapping'!AD1092</f>
        <v>2386</v>
      </c>
      <c r="N30" s="535">
        <f>'[2]Format for District Mapping'!AE1092</f>
        <v>1507</v>
      </c>
      <c r="O30" s="535">
        <f>'[2]Format for District Mapping'!AF1092</f>
        <v>0</v>
      </c>
      <c r="P30" s="535">
        <f>'[2]Format for District Mapping'!AG1092</f>
        <v>3893</v>
      </c>
      <c r="Q30" s="535">
        <f>'[2]Format for District Mapping'!AO1092</f>
        <v>0</v>
      </c>
      <c r="R30" s="535">
        <f>'[2]Format for District Mapping'!AP1092</f>
        <v>0</v>
      </c>
      <c r="S30" s="535">
        <f>'[2]Format for District Mapping'!AQ1092</f>
        <v>0</v>
      </c>
      <c r="T30" s="535">
        <f>'[2]Format for District Mapping'!AR1092</f>
        <v>122</v>
      </c>
      <c r="U30" s="535">
        <f>'[2]Format for District Mapping'!AS1092</f>
        <v>56</v>
      </c>
      <c r="V30" s="535">
        <f>'[2]Format for District Mapping'!AT1092</f>
        <v>0</v>
      </c>
      <c r="W30" s="535">
        <f>'[2]Format for District Mapping'!AU1092</f>
        <v>178</v>
      </c>
    </row>
    <row r="31" spans="1:23" ht="54.95" customHeight="1">
      <c r="A31" s="533">
        <v>27</v>
      </c>
      <c r="B31" s="537" t="s">
        <v>152</v>
      </c>
      <c r="C31" s="535">
        <f>'[2]Format for District Mapping'!M1185</f>
        <v>87</v>
      </c>
      <c r="D31" s="535">
        <f>'[2]Format for District Mapping'!N1185</f>
        <v>42</v>
      </c>
      <c r="E31" s="535">
        <f>'[2]Format for District Mapping'!O1185</f>
        <v>0</v>
      </c>
      <c r="F31" s="535">
        <f>'[2]Format for District Mapping'!P1185</f>
        <v>677</v>
      </c>
      <c r="G31" s="535">
        <f>'[2]Format for District Mapping'!Q1185</f>
        <v>321</v>
      </c>
      <c r="H31" s="535">
        <f>'[2]Format for District Mapping'!R1185</f>
        <v>0</v>
      </c>
      <c r="I31" s="535">
        <f>'[2]Format for District Mapping'!S1185</f>
        <v>1127</v>
      </c>
      <c r="J31" s="535">
        <f>'[2]Format for District Mapping'!AA1185</f>
        <v>0</v>
      </c>
      <c r="K31" s="535">
        <f>'[2]Format for District Mapping'!AB1185</f>
        <v>0</v>
      </c>
      <c r="L31" s="535">
        <f>'[2]Format for District Mapping'!AC1185</f>
        <v>0</v>
      </c>
      <c r="M31" s="535">
        <f>'[2]Format for District Mapping'!AD1185</f>
        <v>1054</v>
      </c>
      <c r="N31" s="535">
        <f>'[2]Format for District Mapping'!AE1185</f>
        <v>479</v>
      </c>
      <c r="O31" s="535">
        <f>'[2]Format for District Mapping'!AF1185</f>
        <v>0</v>
      </c>
      <c r="P31" s="535">
        <f>'[2]Format for District Mapping'!AG1185</f>
        <v>1533</v>
      </c>
      <c r="Q31" s="535">
        <f>'[2]Format for District Mapping'!AO1185</f>
        <v>0</v>
      </c>
      <c r="R31" s="535">
        <f>'[2]Format for District Mapping'!AP1185</f>
        <v>0</v>
      </c>
      <c r="S31" s="535">
        <f>'[2]Format for District Mapping'!AQ1185</f>
        <v>0</v>
      </c>
      <c r="T31" s="535">
        <f>'[2]Format for District Mapping'!AR1185</f>
        <v>309</v>
      </c>
      <c r="U31" s="535">
        <f>'[2]Format for District Mapping'!AS1185</f>
        <v>94</v>
      </c>
      <c r="V31" s="535">
        <f>'[2]Format for District Mapping'!AT1185</f>
        <v>0</v>
      </c>
      <c r="W31" s="535">
        <f>'[2]Format for District Mapping'!AU1185</f>
        <v>403</v>
      </c>
    </row>
    <row r="32" spans="1:23" ht="54.95" customHeight="1">
      <c r="A32" s="533">
        <v>28</v>
      </c>
      <c r="B32" s="537" t="s">
        <v>153</v>
      </c>
      <c r="C32" s="535">
        <f>'[2]Format for District Mapping'!M720</f>
        <v>2957</v>
      </c>
      <c r="D32" s="535">
        <f>'[2]Format for District Mapping'!N720</f>
        <v>1504</v>
      </c>
      <c r="E32" s="535">
        <f>'[2]Format for District Mapping'!O720</f>
        <v>2</v>
      </c>
      <c r="F32" s="535">
        <f>'[2]Format for District Mapping'!P720</f>
        <v>2531</v>
      </c>
      <c r="G32" s="535">
        <f>'[2]Format for District Mapping'!Q720</f>
        <v>1858</v>
      </c>
      <c r="H32" s="535">
        <f>'[2]Format for District Mapping'!R720</f>
        <v>3</v>
      </c>
      <c r="I32" s="535">
        <f>'[2]Format for District Mapping'!S720</f>
        <v>8855</v>
      </c>
      <c r="J32" s="535">
        <f>'[2]Format for District Mapping'!AA720</f>
        <v>4256</v>
      </c>
      <c r="K32" s="535">
        <f>'[2]Format for District Mapping'!AB720</f>
        <v>2258</v>
      </c>
      <c r="L32" s="535">
        <f>'[2]Format for District Mapping'!AC720</f>
        <v>2</v>
      </c>
      <c r="M32" s="535">
        <f>'[2]Format for District Mapping'!AD720</f>
        <v>4550</v>
      </c>
      <c r="N32" s="535">
        <f>'[2]Format for District Mapping'!AE720</f>
        <v>2810</v>
      </c>
      <c r="O32" s="535">
        <f>'[2]Format for District Mapping'!AF720</f>
        <v>5</v>
      </c>
      <c r="P32" s="535">
        <f>'[2]Format for District Mapping'!AG720</f>
        <v>13881</v>
      </c>
      <c r="Q32" s="535">
        <f>'[2]Format for District Mapping'!AO720</f>
        <v>12492</v>
      </c>
      <c r="R32" s="535">
        <f>'[2]Format for District Mapping'!AP720</f>
        <v>66</v>
      </c>
      <c r="S32" s="535">
        <f>'[2]Format for District Mapping'!AQ720</f>
        <v>64</v>
      </c>
      <c r="T32" s="535">
        <f>'[2]Format for District Mapping'!AR720</f>
        <v>0</v>
      </c>
      <c r="U32" s="535">
        <f>'[2]Format for District Mapping'!AS720</f>
        <v>150</v>
      </c>
      <c r="V32" s="535">
        <f>'[2]Format for District Mapping'!AT720</f>
        <v>165</v>
      </c>
      <c r="W32" s="535">
        <f>'[2]Format for District Mapping'!AU720</f>
        <v>12937</v>
      </c>
    </row>
    <row r="33" spans="1:23" ht="54.95" customHeight="1">
      <c r="A33" s="533">
        <v>29</v>
      </c>
      <c r="B33" s="537" t="s">
        <v>387</v>
      </c>
      <c r="C33" s="535">
        <f>'[2]Format for District Mapping'!M844</f>
        <v>0</v>
      </c>
      <c r="D33" s="535">
        <f>'[2]Format for District Mapping'!N844</f>
        <v>0</v>
      </c>
      <c r="E33" s="535">
        <f>'[2]Format for District Mapping'!O844</f>
        <v>0</v>
      </c>
      <c r="F33" s="535">
        <f>'[2]Format for District Mapping'!P844</f>
        <v>206</v>
      </c>
      <c r="G33" s="535">
        <f>'[2]Format for District Mapping'!Q844</f>
        <v>102</v>
      </c>
      <c r="H33" s="535">
        <f>'[2]Format for District Mapping'!R844</f>
        <v>0</v>
      </c>
      <c r="I33" s="535">
        <f>'[2]Format for District Mapping'!S844</f>
        <v>308</v>
      </c>
      <c r="J33" s="535">
        <f>'[2]Format for District Mapping'!AA844</f>
        <v>0</v>
      </c>
      <c r="K33" s="535">
        <f>'[2]Format for District Mapping'!AB844</f>
        <v>0</v>
      </c>
      <c r="L33" s="535">
        <f>'[2]Format for District Mapping'!AC844</f>
        <v>0</v>
      </c>
      <c r="M33" s="535">
        <f>'[2]Format for District Mapping'!AD844</f>
        <v>302</v>
      </c>
      <c r="N33" s="535">
        <f>'[2]Format for District Mapping'!AE844</f>
        <v>140</v>
      </c>
      <c r="O33" s="535">
        <f>'[2]Format for District Mapping'!AF844</f>
        <v>0</v>
      </c>
      <c r="P33" s="535">
        <f>'[2]Format for District Mapping'!AG844</f>
        <v>442</v>
      </c>
      <c r="Q33" s="535">
        <f>'[2]Format for District Mapping'!AO844</f>
        <v>0</v>
      </c>
      <c r="R33" s="535">
        <f>'[2]Format for District Mapping'!AP844</f>
        <v>0</v>
      </c>
      <c r="S33" s="535">
        <f>'[2]Format for District Mapping'!AQ844</f>
        <v>0</v>
      </c>
      <c r="T33" s="535">
        <f>'[2]Format for District Mapping'!AR844</f>
        <v>37</v>
      </c>
      <c r="U33" s="535">
        <f>'[2]Format for District Mapping'!AS844</f>
        <v>18</v>
      </c>
      <c r="V33" s="535">
        <f>'[2]Format for District Mapping'!AT844</f>
        <v>0</v>
      </c>
      <c r="W33" s="535">
        <f>'[2]Format for District Mapping'!AU844</f>
        <v>55</v>
      </c>
    </row>
    <row r="34" spans="1:23" ht="54.95" customHeight="1">
      <c r="A34" s="533">
        <v>30</v>
      </c>
      <c r="B34" s="537" t="s">
        <v>155</v>
      </c>
      <c r="C34" s="535">
        <f>'[2]Format for District Mapping'!M875</f>
        <v>1078</v>
      </c>
      <c r="D34" s="535">
        <f>'[2]Format for District Mapping'!N875</f>
        <v>792</v>
      </c>
      <c r="E34" s="535">
        <f>'[2]Format for District Mapping'!O875</f>
        <v>0</v>
      </c>
      <c r="F34" s="535">
        <f>'[2]Format for District Mapping'!P875</f>
        <v>3810</v>
      </c>
      <c r="G34" s="535">
        <f>'[2]Format for District Mapping'!Q875</f>
        <v>2626</v>
      </c>
      <c r="H34" s="535">
        <f>'[2]Format for District Mapping'!R875</f>
        <v>0</v>
      </c>
      <c r="I34" s="535">
        <f>'[2]Format for District Mapping'!S875</f>
        <v>8306</v>
      </c>
      <c r="J34" s="535">
        <f>'[2]Format for District Mapping'!AA875</f>
        <v>332</v>
      </c>
      <c r="K34" s="535">
        <f>'[2]Format for District Mapping'!AB875</f>
        <v>188</v>
      </c>
      <c r="L34" s="535">
        <f>'[2]Format for District Mapping'!AC875</f>
        <v>0</v>
      </c>
      <c r="M34" s="535">
        <f>'[2]Format for District Mapping'!AD875</f>
        <v>6612</v>
      </c>
      <c r="N34" s="535">
        <f>'[2]Format for District Mapping'!AE875</f>
        <v>4279</v>
      </c>
      <c r="O34" s="535">
        <f>'[2]Format for District Mapping'!AF875</f>
        <v>0</v>
      </c>
      <c r="P34" s="535">
        <f>'[2]Format for District Mapping'!AG875</f>
        <v>11411</v>
      </c>
      <c r="Q34" s="535">
        <f>'[2]Format for District Mapping'!AO875</f>
        <v>42</v>
      </c>
      <c r="R34" s="535">
        <f>'[2]Format for District Mapping'!AP875</f>
        <v>10</v>
      </c>
      <c r="S34" s="535">
        <f>'[2]Format for District Mapping'!AQ875</f>
        <v>0</v>
      </c>
      <c r="T34" s="535">
        <f>'[2]Format for District Mapping'!AR875</f>
        <v>163</v>
      </c>
      <c r="U34" s="535">
        <f>'[2]Format for District Mapping'!AS875</f>
        <v>169</v>
      </c>
      <c r="V34" s="535">
        <f>'[2]Format for District Mapping'!AT875</f>
        <v>0</v>
      </c>
      <c r="W34" s="535">
        <f>'[2]Format for District Mapping'!AU875</f>
        <v>384</v>
      </c>
    </row>
    <row r="35" spans="1:23" ht="54.95" customHeight="1">
      <c r="A35" s="533">
        <v>31</v>
      </c>
      <c r="B35" s="537" t="s">
        <v>156</v>
      </c>
      <c r="C35" s="535">
        <f>'[2]Format for District Mapping'!M937</f>
        <v>31</v>
      </c>
      <c r="D35" s="535">
        <f>'[2]Format for District Mapping'!N937</f>
        <v>61</v>
      </c>
      <c r="E35" s="535">
        <f>'[2]Format for District Mapping'!O937</f>
        <v>0</v>
      </c>
      <c r="F35" s="535">
        <f>'[2]Format for District Mapping'!P937</f>
        <v>1579</v>
      </c>
      <c r="G35" s="535">
        <f>'[2]Format for District Mapping'!Q937</f>
        <v>1650</v>
      </c>
      <c r="H35" s="535">
        <f>'[2]Format for District Mapping'!R937</f>
        <v>0</v>
      </c>
      <c r="I35" s="535">
        <f>'[2]Format for District Mapping'!S937</f>
        <v>3321</v>
      </c>
      <c r="J35" s="535">
        <f>'[2]Format for District Mapping'!AA937</f>
        <v>79</v>
      </c>
      <c r="K35" s="535">
        <f>'[2]Format for District Mapping'!AB937</f>
        <v>49</v>
      </c>
      <c r="L35" s="535">
        <f>'[2]Format for District Mapping'!AC937</f>
        <v>0</v>
      </c>
      <c r="M35" s="535">
        <f>'[2]Format for District Mapping'!AD937</f>
        <v>2873</v>
      </c>
      <c r="N35" s="535">
        <f>'[2]Format for District Mapping'!AE937</f>
        <v>1983</v>
      </c>
      <c r="O35" s="535">
        <f>'[2]Format for District Mapping'!AF937</f>
        <v>0</v>
      </c>
      <c r="P35" s="535">
        <f>'[2]Format for District Mapping'!AG937</f>
        <v>4984</v>
      </c>
      <c r="Q35" s="535">
        <f>'[2]Format for District Mapping'!AO937</f>
        <v>0</v>
      </c>
      <c r="R35" s="535">
        <f>'[2]Format for District Mapping'!AP937</f>
        <v>1</v>
      </c>
      <c r="S35" s="535">
        <f>'[2]Format for District Mapping'!AQ937</f>
        <v>0</v>
      </c>
      <c r="T35" s="535">
        <f>'[2]Format for District Mapping'!AR937</f>
        <v>42</v>
      </c>
      <c r="U35" s="535">
        <f>'[2]Format for District Mapping'!AS937</f>
        <v>38</v>
      </c>
      <c r="V35" s="535">
        <f>'[2]Format for District Mapping'!AT937</f>
        <v>0</v>
      </c>
      <c r="W35" s="535">
        <f>'[2]Format for District Mapping'!AU937</f>
        <v>81</v>
      </c>
    </row>
    <row r="36" spans="1:23" ht="54.95" customHeight="1">
      <c r="A36" s="533">
        <v>32</v>
      </c>
      <c r="B36" s="537" t="s">
        <v>157</v>
      </c>
      <c r="C36" s="535">
        <f>'[2]Format for District Mapping'!M968</f>
        <v>513</v>
      </c>
      <c r="D36" s="535">
        <f>'[2]Format for District Mapping'!N968</f>
        <v>85</v>
      </c>
      <c r="E36" s="535">
        <f>'[2]Format for District Mapping'!O968</f>
        <v>0</v>
      </c>
      <c r="F36" s="535">
        <f>'[2]Format for District Mapping'!P968</f>
        <v>122</v>
      </c>
      <c r="G36" s="535">
        <f>'[2]Format for District Mapping'!Q968</f>
        <v>34</v>
      </c>
      <c r="H36" s="535">
        <f>'[2]Format for District Mapping'!R968</f>
        <v>1</v>
      </c>
      <c r="I36" s="535">
        <f>'[2]Format for District Mapping'!S968</f>
        <v>755</v>
      </c>
      <c r="J36" s="535">
        <f>'[2]Format for District Mapping'!AA968</f>
        <v>1066</v>
      </c>
      <c r="K36" s="535">
        <f>'[2]Format for District Mapping'!AB968</f>
        <v>4596</v>
      </c>
      <c r="L36" s="535">
        <f>'[2]Format for District Mapping'!AC968</f>
        <v>8</v>
      </c>
      <c r="M36" s="535">
        <f>'[2]Format for District Mapping'!AD968</f>
        <v>192</v>
      </c>
      <c r="N36" s="535">
        <f>'[2]Format for District Mapping'!AE968</f>
        <v>3654</v>
      </c>
      <c r="O36" s="535">
        <f>'[2]Format for District Mapping'!AF968</f>
        <v>0</v>
      </c>
      <c r="P36" s="535">
        <f>'[2]Format for District Mapping'!AG968</f>
        <v>9516</v>
      </c>
      <c r="Q36" s="535">
        <f>'[2]Format for District Mapping'!AO968</f>
        <v>69</v>
      </c>
      <c r="R36" s="535">
        <f>'[2]Format for District Mapping'!AP968</f>
        <v>45</v>
      </c>
      <c r="S36" s="535">
        <f>'[2]Format for District Mapping'!AQ968</f>
        <v>0</v>
      </c>
      <c r="T36" s="535">
        <f>'[2]Format for District Mapping'!AR968</f>
        <v>11</v>
      </c>
      <c r="U36" s="535">
        <f>'[2]Format for District Mapping'!AS968</f>
        <v>4</v>
      </c>
      <c r="V36" s="535">
        <f>'[2]Format for District Mapping'!AT968</f>
        <v>0</v>
      </c>
      <c r="W36" s="535">
        <f>'[2]Format for District Mapping'!AU968</f>
        <v>129</v>
      </c>
    </row>
    <row r="37" spans="1:23" ht="54.95" customHeight="1">
      <c r="A37" s="533">
        <v>33</v>
      </c>
      <c r="B37" s="537" t="s">
        <v>158</v>
      </c>
      <c r="C37" s="535">
        <f>'[2]Format for District Mapping'!M999</f>
        <v>60</v>
      </c>
      <c r="D37" s="535">
        <f>'[2]Format for District Mapping'!N999</f>
        <v>80</v>
      </c>
      <c r="E37" s="535">
        <f>'[2]Format for District Mapping'!O999</f>
        <v>0</v>
      </c>
      <c r="F37" s="535">
        <f>'[2]Format for District Mapping'!P999</f>
        <v>7021</v>
      </c>
      <c r="G37" s="535">
        <f>'[2]Format for District Mapping'!Q999</f>
        <v>6517</v>
      </c>
      <c r="H37" s="535">
        <f>'[2]Format for District Mapping'!R999</f>
        <v>0</v>
      </c>
      <c r="I37" s="535">
        <f>'[2]Format for District Mapping'!S999</f>
        <v>13678</v>
      </c>
      <c r="J37" s="535">
        <f>'[2]Format for District Mapping'!AA999</f>
        <v>154</v>
      </c>
      <c r="K37" s="535">
        <f>'[2]Format for District Mapping'!AB999</f>
        <v>114</v>
      </c>
      <c r="L37" s="535">
        <f>'[2]Format for District Mapping'!AC999</f>
        <v>0</v>
      </c>
      <c r="M37" s="535">
        <f>'[2]Format for District Mapping'!AD999</f>
        <v>12648</v>
      </c>
      <c r="N37" s="535">
        <f>'[2]Format for District Mapping'!AE999</f>
        <v>10504</v>
      </c>
      <c r="O37" s="535">
        <f>'[2]Format for District Mapping'!AF999</f>
        <v>0</v>
      </c>
      <c r="P37" s="535">
        <f>'[2]Format for District Mapping'!AG999</f>
        <v>23420</v>
      </c>
      <c r="Q37" s="535">
        <f>'[2]Format for District Mapping'!AO999</f>
        <v>1</v>
      </c>
      <c r="R37" s="535">
        <f>'[2]Format for District Mapping'!AP999</f>
        <v>0</v>
      </c>
      <c r="S37" s="535">
        <f>'[2]Format for District Mapping'!AQ999</f>
        <v>0</v>
      </c>
      <c r="T37" s="535">
        <f>'[2]Format for District Mapping'!AR999</f>
        <v>236</v>
      </c>
      <c r="U37" s="535">
        <f>'[2]Format for District Mapping'!AS999</f>
        <v>223</v>
      </c>
      <c r="V37" s="535">
        <f>'[2]Format for District Mapping'!AT999</f>
        <v>0</v>
      </c>
      <c r="W37" s="535">
        <f>'[2]Format for District Mapping'!AU999</f>
        <v>460</v>
      </c>
    </row>
    <row r="38" spans="1:23" ht="54.95" customHeight="1">
      <c r="A38" s="533">
        <v>34</v>
      </c>
      <c r="B38" s="537" t="s">
        <v>159</v>
      </c>
      <c r="C38" s="535">
        <f>'[2]Format for District Mapping'!M1030</f>
        <v>0</v>
      </c>
      <c r="D38" s="535">
        <f>'[2]Format for District Mapping'!N1030</f>
        <v>0</v>
      </c>
      <c r="E38" s="535">
        <f>'[2]Format for District Mapping'!O1030</f>
        <v>0</v>
      </c>
      <c r="F38" s="535">
        <f>'[2]Format for District Mapping'!P1030</f>
        <v>2045</v>
      </c>
      <c r="G38" s="535">
        <f>'[2]Format for District Mapping'!Q1030</f>
        <v>1158</v>
      </c>
      <c r="H38" s="535">
        <f>'[2]Format for District Mapping'!R1030</f>
        <v>0</v>
      </c>
      <c r="I38" s="535">
        <f>'[2]Format for District Mapping'!S1030</f>
        <v>3203</v>
      </c>
      <c r="J38" s="535">
        <f>'[2]Format for District Mapping'!AA1030</f>
        <v>0</v>
      </c>
      <c r="K38" s="535">
        <f>'[2]Format for District Mapping'!AB1030</f>
        <v>0</v>
      </c>
      <c r="L38" s="535">
        <f>'[2]Format for District Mapping'!AC1030</f>
        <v>0</v>
      </c>
      <c r="M38" s="535">
        <f>'[2]Format for District Mapping'!AD1030</f>
        <v>2793</v>
      </c>
      <c r="N38" s="535">
        <f>'[2]Format for District Mapping'!AE1030</f>
        <v>1436</v>
      </c>
      <c r="O38" s="535">
        <f>'[2]Format for District Mapping'!AF1030</f>
        <v>0</v>
      </c>
      <c r="P38" s="535">
        <f>'[2]Format for District Mapping'!AG1030</f>
        <v>4229</v>
      </c>
      <c r="Q38" s="535">
        <f>'[2]Format for District Mapping'!AO1030</f>
        <v>0</v>
      </c>
      <c r="R38" s="535">
        <f>'[2]Format for District Mapping'!AP1030</f>
        <v>0</v>
      </c>
      <c r="S38" s="535">
        <f>'[2]Format for District Mapping'!AQ1030</f>
        <v>0</v>
      </c>
      <c r="T38" s="535">
        <f>'[2]Format for District Mapping'!AR1030</f>
        <v>293</v>
      </c>
      <c r="U38" s="535">
        <f>'[2]Format for District Mapping'!AS1030</f>
        <v>117</v>
      </c>
      <c r="V38" s="535">
        <f>'[2]Format for District Mapping'!AT1030</f>
        <v>0</v>
      </c>
      <c r="W38" s="535">
        <f>'[2]Format for District Mapping'!AU1030</f>
        <v>410</v>
      </c>
    </row>
    <row r="39" spans="1:23" ht="54.95" customHeight="1">
      <c r="A39" s="533">
        <v>35</v>
      </c>
      <c r="B39" s="537" t="s">
        <v>160</v>
      </c>
      <c r="C39" s="535">
        <f>'[2]Format for District Mapping'!M813</f>
        <v>10</v>
      </c>
      <c r="D39" s="535">
        <f>'[2]Format for District Mapping'!N813</f>
        <v>3</v>
      </c>
      <c r="E39" s="535">
        <f>'[2]Format for District Mapping'!O813</f>
        <v>0</v>
      </c>
      <c r="F39" s="535">
        <f>'[2]Format for District Mapping'!P813</f>
        <v>32</v>
      </c>
      <c r="G39" s="535">
        <f>'[2]Format for District Mapping'!Q813</f>
        <v>13</v>
      </c>
      <c r="H39" s="535">
        <f>'[2]Format for District Mapping'!R813</f>
        <v>0</v>
      </c>
      <c r="I39" s="535">
        <f>'[2]Format for District Mapping'!S813</f>
        <v>58</v>
      </c>
      <c r="J39" s="535">
        <f>'[2]Format for District Mapping'!AA813</f>
        <v>108</v>
      </c>
      <c r="K39" s="535">
        <f>'[2]Format for District Mapping'!AB813</f>
        <v>31</v>
      </c>
      <c r="L39" s="535">
        <f>'[2]Format for District Mapping'!AC813</f>
        <v>0</v>
      </c>
      <c r="M39" s="535">
        <f>'[2]Format for District Mapping'!AD813</f>
        <v>249</v>
      </c>
      <c r="N39" s="535">
        <f>'[2]Format for District Mapping'!AE813</f>
        <v>136</v>
      </c>
      <c r="O39" s="535">
        <f>'[2]Format for District Mapping'!AF813</f>
        <v>0</v>
      </c>
      <c r="P39" s="535">
        <f>'[2]Format for District Mapping'!AG813</f>
        <v>524</v>
      </c>
      <c r="Q39" s="535">
        <f>'[2]Format for District Mapping'!AO813</f>
        <v>1</v>
      </c>
      <c r="R39" s="535">
        <f>'[2]Format for District Mapping'!AP813</f>
        <v>0</v>
      </c>
      <c r="S39" s="535">
        <f>'[2]Format for District Mapping'!AQ813</f>
        <v>0</v>
      </c>
      <c r="T39" s="535">
        <f>'[2]Format for District Mapping'!AR813</f>
        <v>4</v>
      </c>
      <c r="U39" s="535">
        <f>'[2]Format for District Mapping'!AS813</f>
        <v>2</v>
      </c>
      <c r="V39" s="535">
        <f>'[2]Format for District Mapping'!AT813</f>
        <v>0</v>
      </c>
      <c r="W39" s="535">
        <f>'[2]Format for District Mapping'!AU813</f>
        <v>7</v>
      </c>
    </row>
    <row r="40" spans="1:23" ht="54.95" customHeight="1">
      <c r="A40" s="533">
        <v>36</v>
      </c>
      <c r="B40" s="537" t="s">
        <v>161</v>
      </c>
      <c r="C40" s="535">
        <f>'[2]Format for District Mapping'!M751</f>
        <v>4193</v>
      </c>
      <c r="D40" s="535">
        <f>'[2]Format for District Mapping'!N751</f>
        <v>1198</v>
      </c>
      <c r="E40" s="535">
        <f>'[2]Format for District Mapping'!O751</f>
        <v>0</v>
      </c>
      <c r="F40" s="535">
        <f>'[2]Format for District Mapping'!P751</f>
        <v>54277</v>
      </c>
      <c r="G40" s="535">
        <f>'[2]Format for District Mapping'!Q751</f>
        <v>19105</v>
      </c>
      <c r="H40" s="535">
        <f>'[2]Format for District Mapping'!R751</f>
        <v>0</v>
      </c>
      <c r="I40" s="535">
        <f>'[2]Format for District Mapping'!S751</f>
        <v>78773</v>
      </c>
      <c r="J40" s="535">
        <f>'[2]Format for District Mapping'!AA751</f>
        <v>5183</v>
      </c>
      <c r="K40" s="535">
        <f>'[2]Format for District Mapping'!AB751</f>
        <v>1562</v>
      </c>
      <c r="L40" s="535">
        <f>'[2]Format for District Mapping'!AC751</f>
        <v>0</v>
      </c>
      <c r="M40" s="535">
        <f>'[2]Format for District Mapping'!AD751</f>
        <v>76556</v>
      </c>
      <c r="N40" s="535">
        <f>'[2]Format for District Mapping'!AE751</f>
        <v>30478</v>
      </c>
      <c r="O40" s="535">
        <f>'[2]Format for District Mapping'!AF751</f>
        <v>0</v>
      </c>
      <c r="P40" s="535">
        <f>'[2]Format for District Mapping'!AG751</f>
        <v>113779</v>
      </c>
      <c r="Q40" s="535">
        <f>'[2]Format for District Mapping'!AO751</f>
        <v>1438</v>
      </c>
      <c r="R40" s="535">
        <f>'[2]Format for District Mapping'!AP751</f>
        <v>395</v>
      </c>
      <c r="S40" s="535">
        <f>'[2]Format for District Mapping'!AQ751</f>
        <v>0</v>
      </c>
      <c r="T40" s="535">
        <f>'[2]Format for District Mapping'!AR751</f>
        <v>22815</v>
      </c>
      <c r="U40" s="535">
        <f>'[2]Format for District Mapping'!AS751</f>
        <v>6864</v>
      </c>
      <c r="V40" s="535">
        <f>'[2]Format for District Mapping'!AT751</f>
        <v>0</v>
      </c>
      <c r="W40" s="535">
        <f>'[2]Format for District Mapping'!AU751</f>
        <v>31512</v>
      </c>
    </row>
    <row r="41" spans="1:23" ht="54.95" customHeight="1">
      <c r="A41" s="533">
        <v>37</v>
      </c>
      <c r="B41" s="537" t="s">
        <v>162</v>
      </c>
      <c r="C41" s="535">
        <f>'[2]Format for District Mapping'!M689</f>
        <v>670</v>
      </c>
      <c r="D41" s="535">
        <f>'[2]Format for District Mapping'!N689</f>
        <v>244</v>
      </c>
      <c r="E41" s="535">
        <f>'[2]Format for District Mapping'!O689</f>
        <v>0</v>
      </c>
      <c r="F41" s="535">
        <f>'[2]Format for District Mapping'!P689</f>
        <v>14269</v>
      </c>
      <c r="G41" s="535">
        <f>'[2]Format for District Mapping'!Q689</f>
        <v>3850</v>
      </c>
      <c r="H41" s="535">
        <f>'[2]Format for District Mapping'!R689</f>
        <v>0</v>
      </c>
      <c r="I41" s="535">
        <f>'[2]Format for District Mapping'!S689</f>
        <v>19033</v>
      </c>
      <c r="J41" s="535">
        <f>'[2]Format for District Mapping'!AA689</f>
        <v>1586</v>
      </c>
      <c r="K41" s="535">
        <f>'[2]Format for District Mapping'!AB689</f>
        <v>487</v>
      </c>
      <c r="L41" s="535">
        <f>'[2]Format for District Mapping'!AC689</f>
        <v>0</v>
      </c>
      <c r="M41" s="535">
        <f>'[2]Format for District Mapping'!AD689</f>
        <v>37067</v>
      </c>
      <c r="N41" s="535">
        <f>'[2]Format for District Mapping'!AE689</f>
        <v>7947</v>
      </c>
      <c r="O41" s="535">
        <f>'[2]Format for District Mapping'!AF689</f>
        <v>0</v>
      </c>
      <c r="P41" s="535">
        <f>'[2]Format for District Mapping'!AG689</f>
        <v>47087</v>
      </c>
      <c r="Q41" s="535">
        <f>'[2]Format for District Mapping'!AO689</f>
        <v>147</v>
      </c>
      <c r="R41" s="535">
        <f>'[2]Format for District Mapping'!AP689</f>
        <v>48</v>
      </c>
      <c r="S41" s="535">
        <f>'[2]Format for District Mapping'!AQ689</f>
        <v>0</v>
      </c>
      <c r="T41" s="535">
        <f>'[2]Format for District Mapping'!AR689</f>
        <v>1780</v>
      </c>
      <c r="U41" s="535">
        <f>'[2]Format for District Mapping'!AS689</f>
        <v>611</v>
      </c>
      <c r="V41" s="535">
        <f>'[2]Format for District Mapping'!AT689</f>
        <v>0</v>
      </c>
      <c r="W41" s="535">
        <f>'[2]Format for District Mapping'!AU689</f>
        <v>2586</v>
      </c>
    </row>
    <row r="42" spans="1:23" ht="54.95" customHeight="1">
      <c r="A42" s="533">
        <v>38</v>
      </c>
      <c r="B42" s="537" t="s">
        <v>45</v>
      </c>
      <c r="C42" s="535">
        <f>'[2]Format for District Mapping'!M782</f>
        <v>1399</v>
      </c>
      <c r="D42" s="535">
        <f>'[2]Format for District Mapping'!N782</f>
        <v>183</v>
      </c>
      <c r="E42" s="535">
        <f>'[2]Format for District Mapping'!O782</f>
        <v>0</v>
      </c>
      <c r="F42" s="535">
        <f>'[2]Format for District Mapping'!P782</f>
        <v>34677</v>
      </c>
      <c r="G42" s="535">
        <f>'[2]Format for District Mapping'!Q782</f>
        <v>10429</v>
      </c>
      <c r="H42" s="535">
        <f>'[2]Format for District Mapping'!R782</f>
        <v>0</v>
      </c>
      <c r="I42" s="535">
        <f>'[2]Format for District Mapping'!S782</f>
        <v>46688</v>
      </c>
      <c r="J42" s="535">
        <f>'[2]Format for District Mapping'!AA782</f>
        <v>2752</v>
      </c>
      <c r="K42" s="535">
        <f>'[2]Format for District Mapping'!AB782</f>
        <v>312</v>
      </c>
      <c r="L42" s="535">
        <f>'[2]Format for District Mapping'!AC782</f>
        <v>0</v>
      </c>
      <c r="M42" s="535">
        <f>'[2]Format for District Mapping'!AD782</f>
        <v>69318</v>
      </c>
      <c r="N42" s="535">
        <f>'[2]Format for District Mapping'!AE782</f>
        <v>17316</v>
      </c>
      <c r="O42" s="535">
        <f>'[2]Format for District Mapping'!AF782</f>
        <v>0</v>
      </c>
      <c r="P42" s="535">
        <f>'[2]Format for District Mapping'!AG782</f>
        <v>89698</v>
      </c>
      <c r="Q42" s="535">
        <f>'[2]Format for District Mapping'!AO782</f>
        <v>256</v>
      </c>
      <c r="R42" s="535">
        <f>'[2]Format for District Mapping'!AP782</f>
        <v>119</v>
      </c>
      <c r="S42" s="535">
        <f>'[2]Format for District Mapping'!AQ782</f>
        <v>0</v>
      </c>
      <c r="T42" s="535">
        <f>'[2]Format for District Mapping'!AR782</f>
        <v>983</v>
      </c>
      <c r="U42" s="535">
        <f>'[2]Format for District Mapping'!AS782</f>
        <v>381</v>
      </c>
      <c r="V42" s="535">
        <f>'[2]Format for District Mapping'!AT782</f>
        <v>0</v>
      </c>
      <c r="W42" s="535">
        <f>'[2]Format for District Mapping'!AU782</f>
        <v>1739</v>
      </c>
    </row>
    <row r="43" spans="1:23" ht="54.95" customHeight="1">
      <c r="A43" s="533">
        <v>39</v>
      </c>
      <c r="B43" s="537" t="s">
        <v>406</v>
      </c>
      <c r="C43" s="535">
        <f>'[2]Format for District Mapping'!M1061</f>
        <v>48</v>
      </c>
      <c r="D43" s="535">
        <f>'[2]Format for District Mapping'!N1061</f>
        <v>6</v>
      </c>
      <c r="E43" s="535">
        <f>'[2]Format for District Mapping'!O1061</f>
        <v>0</v>
      </c>
      <c r="F43" s="535">
        <f>'[2]Format for District Mapping'!P1061</f>
        <v>242</v>
      </c>
      <c r="G43" s="535">
        <f>'[2]Format for District Mapping'!Q1061</f>
        <v>70</v>
      </c>
      <c r="H43" s="535">
        <f>'[2]Format for District Mapping'!R1061</f>
        <v>0</v>
      </c>
      <c r="I43" s="535">
        <f>'[2]Format for District Mapping'!S1061</f>
        <v>366</v>
      </c>
      <c r="J43" s="535">
        <f>'[2]Format for District Mapping'!AA1061</f>
        <v>49</v>
      </c>
      <c r="K43" s="535">
        <f>'[2]Format for District Mapping'!AB1061</f>
        <v>7</v>
      </c>
      <c r="L43" s="535">
        <f>'[2]Format for District Mapping'!AC1061</f>
        <v>0</v>
      </c>
      <c r="M43" s="535">
        <f>'[2]Format for District Mapping'!AD1061</f>
        <v>268</v>
      </c>
      <c r="N43" s="535">
        <f>'[2]Format for District Mapping'!AE1061</f>
        <v>83</v>
      </c>
      <c r="O43" s="535">
        <f>'[2]Format for District Mapping'!AF1061</f>
        <v>0</v>
      </c>
      <c r="P43" s="535">
        <f>'[2]Format for District Mapping'!AG1061</f>
        <v>407</v>
      </c>
      <c r="Q43" s="535">
        <f>'[2]Format for District Mapping'!AO1061</f>
        <v>75</v>
      </c>
      <c r="R43" s="535">
        <f>'[2]Format for District Mapping'!AP1061</f>
        <v>7</v>
      </c>
      <c r="S43" s="535">
        <f>'[2]Format for District Mapping'!AQ1061</f>
        <v>0</v>
      </c>
      <c r="T43" s="535">
        <f>'[2]Format for District Mapping'!AR1061</f>
        <v>337</v>
      </c>
      <c r="U43" s="535">
        <f>'[2]Format for District Mapping'!AS1061</f>
        <v>55</v>
      </c>
      <c r="V43" s="535">
        <f>'[2]Format for District Mapping'!AT1061</f>
        <v>0</v>
      </c>
      <c r="W43" s="535">
        <f>'[2]Format for District Mapping'!AU1061</f>
        <v>474</v>
      </c>
    </row>
    <row r="44" spans="1:23" ht="54.95" customHeight="1">
      <c r="A44" s="533"/>
      <c r="B44" s="537" t="s">
        <v>407</v>
      </c>
      <c r="C44" s="535">
        <f t="shared" ref="C44:W44" si="1">SUM(C27:C43)</f>
        <v>33126</v>
      </c>
      <c r="D44" s="535">
        <f t="shared" si="1"/>
        <v>16994</v>
      </c>
      <c r="E44" s="535">
        <f t="shared" si="1"/>
        <v>2</v>
      </c>
      <c r="F44" s="535">
        <f t="shared" si="1"/>
        <v>196903</v>
      </c>
      <c r="G44" s="535">
        <f t="shared" si="1"/>
        <v>98029</v>
      </c>
      <c r="H44" s="535">
        <f t="shared" si="1"/>
        <v>4</v>
      </c>
      <c r="I44" s="535">
        <f t="shared" si="1"/>
        <v>345058</v>
      </c>
      <c r="J44" s="535">
        <f t="shared" si="1"/>
        <v>48540</v>
      </c>
      <c r="K44" s="535">
        <f t="shared" si="1"/>
        <v>30879</v>
      </c>
      <c r="L44" s="535">
        <f t="shared" si="1"/>
        <v>10</v>
      </c>
      <c r="M44" s="535">
        <f t="shared" si="1"/>
        <v>322097</v>
      </c>
      <c r="N44" s="535">
        <f t="shared" si="1"/>
        <v>151721</v>
      </c>
      <c r="O44" s="535">
        <f t="shared" si="1"/>
        <v>5</v>
      </c>
      <c r="P44" s="535">
        <f t="shared" si="1"/>
        <v>553252</v>
      </c>
      <c r="Q44" s="535">
        <f t="shared" si="1"/>
        <v>19550</v>
      </c>
      <c r="R44" s="535">
        <f t="shared" si="1"/>
        <v>2766</v>
      </c>
      <c r="S44" s="535">
        <f t="shared" si="1"/>
        <v>65</v>
      </c>
      <c r="T44" s="535">
        <f t="shared" si="1"/>
        <v>43416</v>
      </c>
      <c r="U44" s="535">
        <f t="shared" si="1"/>
        <v>15969</v>
      </c>
      <c r="V44" s="535">
        <f t="shared" si="1"/>
        <v>186</v>
      </c>
      <c r="W44" s="535">
        <f t="shared" si="1"/>
        <v>81952</v>
      </c>
    </row>
    <row r="45" spans="1:23" ht="54.95" customHeight="1">
      <c r="A45" s="533">
        <v>40</v>
      </c>
      <c r="B45" s="534" t="s">
        <v>180</v>
      </c>
      <c r="C45" s="535">
        <f>'[2]Format for District Mapping'!M1217</f>
        <v>61538</v>
      </c>
      <c r="D45" s="535">
        <f>'[2]Format for District Mapping'!N1217</f>
        <v>61903</v>
      </c>
      <c r="E45" s="535">
        <f>'[2]Format for District Mapping'!O1217</f>
        <v>0</v>
      </c>
      <c r="F45" s="535">
        <f>'[2]Format for District Mapping'!P1217</f>
        <v>27988</v>
      </c>
      <c r="G45" s="535">
        <f>'[2]Format for District Mapping'!Q1217</f>
        <v>19323</v>
      </c>
      <c r="H45" s="535">
        <f>'[2]Format for District Mapping'!R1217</f>
        <v>0</v>
      </c>
      <c r="I45" s="535">
        <f>'[2]Format for District Mapping'!S1217</f>
        <v>170752</v>
      </c>
      <c r="J45" s="535">
        <f>'[2]Format for District Mapping'!AA1217</f>
        <v>118913</v>
      </c>
      <c r="K45" s="535">
        <f>'[2]Format for District Mapping'!AB1217</f>
        <v>101210</v>
      </c>
      <c r="L45" s="535">
        <f>'[2]Format for District Mapping'!AC1217</f>
        <v>0</v>
      </c>
      <c r="M45" s="535">
        <f>'[2]Format for District Mapping'!AD1217</f>
        <v>45912</v>
      </c>
      <c r="N45" s="535">
        <f>'[2]Format for District Mapping'!AE1217</f>
        <v>29603</v>
      </c>
      <c r="O45" s="535">
        <f>'[2]Format for District Mapping'!AF1217</f>
        <v>0</v>
      </c>
      <c r="P45" s="535">
        <f>'[2]Format for District Mapping'!AG1217</f>
        <v>295638</v>
      </c>
      <c r="Q45" s="535">
        <f>'[2]Format for District Mapping'!AO1217</f>
        <v>10131</v>
      </c>
      <c r="R45" s="535">
        <f>'[2]Format for District Mapping'!AP1217</f>
        <v>8840</v>
      </c>
      <c r="S45" s="535">
        <f>'[2]Format for District Mapping'!AQ1217</f>
        <v>0</v>
      </c>
      <c r="T45" s="535">
        <f>'[2]Format for District Mapping'!AR1217</f>
        <v>4197</v>
      </c>
      <c r="U45" s="535">
        <f>'[2]Format for District Mapping'!AS1217</f>
        <v>5672</v>
      </c>
      <c r="V45" s="535">
        <f>'[2]Format for District Mapping'!AT1217</f>
        <v>0</v>
      </c>
      <c r="W45" s="535">
        <f>'[2]Format for District Mapping'!AU1217</f>
        <v>28840</v>
      </c>
    </row>
    <row r="46" spans="1:23" ht="54.95" customHeight="1">
      <c r="A46" s="533">
        <v>41</v>
      </c>
      <c r="B46" s="538" t="s">
        <v>408</v>
      </c>
      <c r="C46" s="535">
        <f>'[2]Format for District Mapping'!M1248</f>
        <v>39241</v>
      </c>
      <c r="D46" s="535">
        <f>'[2]Format for District Mapping'!N1248</f>
        <v>45607</v>
      </c>
      <c r="E46" s="535">
        <f>'[2]Format for District Mapping'!O1248</f>
        <v>0</v>
      </c>
      <c r="F46" s="535">
        <f>'[2]Format for District Mapping'!P1248</f>
        <v>41779</v>
      </c>
      <c r="G46" s="535">
        <f>'[2]Format for District Mapping'!Q1248</f>
        <v>43277</v>
      </c>
      <c r="H46" s="535">
        <f>'[2]Format for District Mapping'!R1248</f>
        <v>0</v>
      </c>
      <c r="I46" s="535">
        <f>'[2]Format for District Mapping'!S1248</f>
        <v>169904</v>
      </c>
      <c r="J46" s="535">
        <f>'[2]Format for District Mapping'!AA1248</f>
        <v>89462</v>
      </c>
      <c r="K46" s="535">
        <f>'[2]Format for District Mapping'!AB1248</f>
        <v>77848</v>
      </c>
      <c r="L46" s="535">
        <f>'[2]Format for District Mapping'!AC1248</f>
        <v>0</v>
      </c>
      <c r="M46" s="535">
        <f>'[2]Format for District Mapping'!AD1248</f>
        <v>75730</v>
      </c>
      <c r="N46" s="535">
        <f>'[2]Format for District Mapping'!AE1248</f>
        <v>71186</v>
      </c>
      <c r="O46" s="535">
        <f>'[2]Format for District Mapping'!AF1248</f>
        <v>0</v>
      </c>
      <c r="P46" s="535">
        <f>'[2]Format for District Mapping'!AG1248</f>
        <v>314226</v>
      </c>
      <c r="Q46" s="535">
        <f>'[2]Format for District Mapping'!AO1248</f>
        <v>33927</v>
      </c>
      <c r="R46" s="535">
        <f>'[2]Format for District Mapping'!AP1248</f>
        <v>23051</v>
      </c>
      <c r="S46" s="535">
        <f>'[2]Format for District Mapping'!AQ1248</f>
        <v>0</v>
      </c>
      <c r="T46" s="535">
        <f>'[2]Format for District Mapping'!AR1248</f>
        <v>19527</v>
      </c>
      <c r="U46" s="535">
        <f>'[2]Format for District Mapping'!AS1248</f>
        <v>19056</v>
      </c>
      <c r="V46" s="535">
        <f>'[2]Format for District Mapping'!AT1248</f>
        <v>0</v>
      </c>
      <c r="W46" s="535">
        <f>'[2]Format for District Mapping'!AU1248</f>
        <v>95561</v>
      </c>
    </row>
    <row r="47" spans="1:23" ht="54.95" customHeight="1">
      <c r="A47" s="533">
        <v>42</v>
      </c>
      <c r="B47" s="534" t="s">
        <v>182</v>
      </c>
      <c r="C47" s="535">
        <f>'[2]Format for District Mapping'!M1279</f>
        <v>148561</v>
      </c>
      <c r="D47" s="535">
        <f>'[2]Format for District Mapping'!N1279</f>
        <v>79417</v>
      </c>
      <c r="E47" s="535">
        <f>'[2]Format for District Mapping'!O1279</f>
        <v>0</v>
      </c>
      <c r="F47" s="535">
        <f>'[2]Format for District Mapping'!P1279</f>
        <v>59103</v>
      </c>
      <c r="G47" s="535">
        <f>'[2]Format for District Mapping'!Q1279</f>
        <v>37574</v>
      </c>
      <c r="H47" s="535">
        <f>'[2]Format for District Mapping'!R1279</f>
        <v>0</v>
      </c>
      <c r="I47" s="535">
        <f>'[2]Format for District Mapping'!S1279</f>
        <v>324655</v>
      </c>
      <c r="J47" s="535">
        <f>'[2]Format for District Mapping'!AA1279</f>
        <v>488396</v>
      </c>
      <c r="K47" s="535">
        <f>'[2]Format for District Mapping'!AB1279</f>
        <v>202281</v>
      </c>
      <c r="L47" s="535">
        <f>'[2]Format for District Mapping'!AC1279</f>
        <v>0</v>
      </c>
      <c r="M47" s="535">
        <f>'[2]Format for District Mapping'!AD1279</f>
        <v>161516</v>
      </c>
      <c r="N47" s="535">
        <f>'[2]Format for District Mapping'!AE1279</f>
        <v>77478</v>
      </c>
      <c r="O47" s="535">
        <f>'[2]Format for District Mapping'!AF1279</f>
        <v>0</v>
      </c>
      <c r="P47" s="535">
        <f>'[2]Format for District Mapping'!AG1279</f>
        <v>929671</v>
      </c>
      <c r="Q47" s="535">
        <f>'[2]Format for District Mapping'!AO1279</f>
        <v>17754</v>
      </c>
      <c r="R47" s="535">
        <f>'[2]Format for District Mapping'!AP1279</f>
        <v>13494</v>
      </c>
      <c r="S47" s="535">
        <f>'[2]Format for District Mapping'!AQ1279</f>
        <v>0</v>
      </c>
      <c r="T47" s="535">
        <f>'[2]Format for District Mapping'!AR1279</f>
        <v>15154</v>
      </c>
      <c r="U47" s="535">
        <f>'[2]Format for District Mapping'!AS1279</f>
        <v>11207</v>
      </c>
      <c r="V47" s="535">
        <f>'[2]Format for District Mapping'!AT1279</f>
        <v>0</v>
      </c>
      <c r="W47" s="535">
        <f>'[2]Format for District Mapping'!AU1279</f>
        <v>57609</v>
      </c>
    </row>
    <row r="48" spans="1:23" ht="54.95" customHeight="1">
      <c r="A48" s="533"/>
      <c r="B48" s="534" t="s">
        <v>409</v>
      </c>
      <c r="C48" s="535">
        <f t="shared" ref="C48:W48" si="2">SUM(C45:C47)</f>
        <v>249340</v>
      </c>
      <c r="D48" s="535">
        <f t="shared" si="2"/>
        <v>186927</v>
      </c>
      <c r="E48" s="535">
        <f t="shared" si="2"/>
        <v>0</v>
      </c>
      <c r="F48" s="535">
        <f t="shared" si="2"/>
        <v>128870</v>
      </c>
      <c r="G48" s="535">
        <f t="shared" si="2"/>
        <v>100174</v>
      </c>
      <c r="H48" s="535">
        <f t="shared" si="2"/>
        <v>0</v>
      </c>
      <c r="I48" s="535">
        <f t="shared" si="2"/>
        <v>665311</v>
      </c>
      <c r="J48" s="535">
        <f t="shared" si="2"/>
        <v>696771</v>
      </c>
      <c r="K48" s="535">
        <f t="shared" si="2"/>
        <v>381339</v>
      </c>
      <c r="L48" s="535">
        <f t="shared" si="2"/>
        <v>0</v>
      </c>
      <c r="M48" s="535">
        <f t="shared" si="2"/>
        <v>283158</v>
      </c>
      <c r="N48" s="535">
        <f t="shared" si="2"/>
        <v>178267</v>
      </c>
      <c r="O48" s="535">
        <f t="shared" si="2"/>
        <v>0</v>
      </c>
      <c r="P48" s="535">
        <f t="shared" si="2"/>
        <v>1539535</v>
      </c>
      <c r="Q48" s="535">
        <f t="shared" si="2"/>
        <v>61812</v>
      </c>
      <c r="R48" s="535">
        <f t="shared" si="2"/>
        <v>45385</v>
      </c>
      <c r="S48" s="535">
        <f t="shared" si="2"/>
        <v>0</v>
      </c>
      <c r="T48" s="535">
        <f t="shared" si="2"/>
        <v>38878</v>
      </c>
      <c r="U48" s="535">
        <f t="shared" si="2"/>
        <v>35935</v>
      </c>
      <c r="V48" s="535">
        <f t="shared" si="2"/>
        <v>0</v>
      </c>
      <c r="W48" s="535">
        <f t="shared" si="2"/>
        <v>182010</v>
      </c>
    </row>
    <row r="49" spans="1:23" ht="54.95" customHeight="1">
      <c r="A49" s="533">
        <v>43</v>
      </c>
      <c r="B49" s="534" t="s">
        <v>410</v>
      </c>
      <c r="C49" s="535">
        <f>'[2]Format for District Mapping'!M1311</f>
        <v>0</v>
      </c>
      <c r="D49" s="535">
        <f>'[2]Format for District Mapping'!N1311</f>
        <v>0</v>
      </c>
      <c r="E49" s="535">
        <f>'[2]Format for District Mapping'!O1311</f>
        <v>0</v>
      </c>
      <c r="F49" s="535">
        <f>'[2]Format for District Mapping'!P1311</f>
        <v>2231</v>
      </c>
      <c r="G49" s="535">
        <f>'[2]Format for District Mapping'!Q1311</f>
        <v>2146</v>
      </c>
      <c r="H49" s="535">
        <f>'[2]Format for District Mapping'!R1311</f>
        <v>0</v>
      </c>
      <c r="I49" s="535">
        <f>'[2]Format for District Mapping'!S1311</f>
        <v>4377</v>
      </c>
      <c r="J49" s="535">
        <f>'[2]Format for District Mapping'!AA1311</f>
        <v>0</v>
      </c>
      <c r="K49" s="535">
        <f>'[2]Format for District Mapping'!AB1311</f>
        <v>0</v>
      </c>
      <c r="L49" s="535">
        <f>'[2]Format for District Mapping'!AC1311</f>
        <v>0</v>
      </c>
      <c r="M49" s="535">
        <f>'[2]Format for District Mapping'!AD1311</f>
        <v>4983</v>
      </c>
      <c r="N49" s="535">
        <f>'[2]Format for District Mapping'!AE1311</f>
        <v>2885</v>
      </c>
      <c r="O49" s="535">
        <f>'[2]Format for District Mapping'!AF1311</f>
        <v>0</v>
      </c>
      <c r="P49" s="535">
        <f>'[2]Format for District Mapping'!AG1311</f>
        <v>7868</v>
      </c>
      <c r="Q49" s="535">
        <f>'[2]Format for District Mapping'!AO1311</f>
        <v>0</v>
      </c>
      <c r="R49" s="535">
        <f>'[2]Format for District Mapping'!AP1311</f>
        <v>0</v>
      </c>
      <c r="S49" s="535">
        <f>'[2]Format for District Mapping'!AQ1311</f>
        <v>0</v>
      </c>
      <c r="T49" s="535">
        <f>'[2]Format for District Mapping'!AR1311</f>
        <v>0</v>
      </c>
      <c r="U49" s="535">
        <f>'[2]Format for District Mapping'!AS1311</f>
        <v>0</v>
      </c>
      <c r="V49" s="535">
        <f>'[2]Format for District Mapping'!AT1311</f>
        <v>0</v>
      </c>
      <c r="W49" s="535">
        <f>'[2]Format for District Mapping'!AU1311</f>
        <v>0</v>
      </c>
    </row>
    <row r="50" spans="1:23" ht="54.95" customHeight="1">
      <c r="A50" s="533">
        <v>44</v>
      </c>
      <c r="B50" s="534" t="s">
        <v>411</v>
      </c>
      <c r="C50" s="535">
        <f>'[2]Format for District Mapping'!M1342</f>
        <v>9902</v>
      </c>
      <c r="D50" s="535">
        <f>'[2]Format for District Mapping'!N1342</f>
        <v>5297</v>
      </c>
      <c r="E50" s="535">
        <f>'[2]Format for District Mapping'!O1342</f>
        <v>0</v>
      </c>
      <c r="F50" s="535">
        <f>'[2]Format for District Mapping'!P1342</f>
        <v>4929</v>
      </c>
      <c r="G50" s="535">
        <f>'[2]Format for District Mapping'!Q1342</f>
        <v>2866</v>
      </c>
      <c r="H50" s="535">
        <f>'[2]Format for District Mapping'!R1342</f>
        <v>0</v>
      </c>
      <c r="I50" s="535">
        <f>'[2]Format for District Mapping'!S1342</f>
        <v>22994</v>
      </c>
      <c r="J50" s="535">
        <f>'[2]Format for District Mapping'!AA1342</f>
        <v>24570</v>
      </c>
      <c r="K50" s="535">
        <f>'[2]Format for District Mapping'!AB1342</f>
        <v>10666</v>
      </c>
      <c r="L50" s="535">
        <f>'[2]Format for District Mapping'!AC1342</f>
        <v>0</v>
      </c>
      <c r="M50" s="535">
        <f>'[2]Format for District Mapping'!AD1342</f>
        <v>12947</v>
      </c>
      <c r="N50" s="535">
        <f>'[2]Format for District Mapping'!AE1342</f>
        <v>7198</v>
      </c>
      <c r="O50" s="535">
        <f>'[2]Format for District Mapping'!AF1342</f>
        <v>0</v>
      </c>
      <c r="P50" s="535">
        <f>'[2]Format for District Mapping'!AG1342</f>
        <v>55381</v>
      </c>
      <c r="Q50" s="535">
        <f>'[2]Format for District Mapping'!AO1342</f>
        <v>252</v>
      </c>
      <c r="R50" s="535">
        <f>'[2]Format for District Mapping'!AP1342</f>
        <v>113</v>
      </c>
      <c r="S50" s="535">
        <f>'[2]Format for District Mapping'!AQ1342</f>
        <v>0</v>
      </c>
      <c r="T50" s="535">
        <f>'[2]Format for District Mapping'!AR1342</f>
        <v>341</v>
      </c>
      <c r="U50" s="535">
        <f>'[2]Format for District Mapping'!AS1342</f>
        <v>128</v>
      </c>
      <c r="V50" s="535">
        <f>'[2]Format for District Mapping'!AT1342</f>
        <v>0</v>
      </c>
      <c r="W50" s="535">
        <f>'[2]Format for District Mapping'!AU1342</f>
        <v>834</v>
      </c>
    </row>
    <row r="51" spans="1:23" ht="54.95" customHeight="1">
      <c r="A51" s="533"/>
      <c r="B51" s="534" t="s">
        <v>412</v>
      </c>
      <c r="C51" s="535">
        <f t="shared" ref="C51:W51" si="3">SUM(C49,C50)</f>
        <v>9902</v>
      </c>
      <c r="D51" s="535">
        <f t="shared" si="3"/>
        <v>5297</v>
      </c>
      <c r="E51" s="535">
        <f t="shared" si="3"/>
        <v>0</v>
      </c>
      <c r="F51" s="535">
        <f t="shared" si="3"/>
        <v>7160</v>
      </c>
      <c r="G51" s="535">
        <f t="shared" si="3"/>
        <v>5012</v>
      </c>
      <c r="H51" s="535">
        <f t="shared" si="3"/>
        <v>0</v>
      </c>
      <c r="I51" s="535">
        <f t="shared" si="3"/>
        <v>27371</v>
      </c>
      <c r="J51" s="535">
        <f t="shared" si="3"/>
        <v>24570</v>
      </c>
      <c r="K51" s="535">
        <f t="shared" si="3"/>
        <v>10666</v>
      </c>
      <c r="L51" s="535">
        <f t="shared" si="3"/>
        <v>0</v>
      </c>
      <c r="M51" s="535">
        <f t="shared" si="3"/>
        <v>17930</v>
      </c>
      <c r="N51" s="535">
        <f t="shared" si="3"/>
        <v>10083</v>
      </c>
      <c r="O51" s="535">
        <f t="shared" si="3"/>
        <v>0</v>
      </c>
      <c r="P51" s="535">
        <f t="shared" si="3"/>
        <v>63249</v>
      </c>
      <c r="Q51" s="535">
        <f t="shared" si="3"/>
        <v>252</v>
      </c>
      <c r="R51" s="535">
        <f t="shared" si="3"/>
        <v>113</v>
      </c>
      <c r="S51" s="535">
        <f t="shared" si="3"/>
        <v>0</v>
      </c>
      <c r="T51" s="535">
        <f t="shared" si="3"/>
        <v>341</v>
      </c>
      <c r="U51" s="535">
        <f t="shared" si="3"/>
        <v>128</v>
      </c>
      <c r="V51" s="535">
        <f t="shared" si="3"/>
        <v>0</v>
      </c>
      <c r="W51" s="535">
        <f t="shared" si="3"/>
        <v>834</v>
      </c>
    </row>
    <row r="52" spans="1:23" ht="54.95" customHeight="1">
      <c r="A52" s="533"/>
      <c r="B52" s="534" t="s">
        <v>413</v>
      </c>
      <c r="C52" s="535">
        <f t="shared" ref="C52:W52" si="4">SUM(C26,C44,C48,C51)</f>
        <v>806731</v>
      </c>
      <c r="D52" s="535">
        <f t="shared" si="4"/>
        <v>577825</v>
      </c>
      <c r="E52" s="535">
        <f t="shared" si="4"/>
        <v>788</v>
      </c>
      <c r="F52" s="535">
        <f t="shared" si="4"/>
        <v>1269635</v>
      </c>
      <c r="G52" s="535">
        <f t="shared" si="4"/>
        <v>784111</v>
      </c>
      <c r="H52" s="535">
        <f t="shared" si="4"/>
        <v>3813</v>
      </c>
      <c r="I52" s="535">
        <f t="shared" si="4"/>
        <v>3442903</v>
      </c>
      <c r="J52" s="535">
        <f t="shared" si="4"/>
        <v>1789850</v>
      </c>
      <c r="K52" s="535">
        <f t="shared" si="4"/>
        <v>1226249</v>
      </c>
      <c r="L52" s="535">
        <f t="shared" si="4"/>
        <v>1740</v>
      </c>
      <c r="M52" s="535">
        <f t="shared" si="4"/>
        <v>2718793</v>
      </c>
      <c r="N52" s="535">
        <f t="shared" si="4"/>
        <v>1688245</v>
      </c>
      <c r="O52" s="535">
        <f t="shared" si="4"/>
        <v>9722</v>
      </c>
      <c r="P52" s="535">
        <f t="shared" si="4"/>
        <v>7434599</v>
      </c>
      <c r="Q52" s="535">
        <f t="shared" si="4"/>
        <v>274103</v>
      </c>
      <c r="R52" s="535">
        <f t="shared" si="4"/>
        <v>173225</v>
      </c>
      <c r="S52" s="535">
        <f t="shared" si="4"/>
        <v>194</v>
      </c>
      <c r="T52" s="535">
        <f t="shared" si="4"/>
        <v>263287</v>
      </c>
      <c r="U52" s="535">
        <f t="shared" si="4"/>
        <v>169903</v>
      </c>
      <c r="V52" s="535">
        <f t="shared" si="4"/>
        <v>210</v>
      </c>
      <c r="W52" s="535">
        <f t="shared" si="4"/>
        <v>880922</v>
      </c>
    </row>
  </sheetData>
  <mergeCells count="6">
    <mergeCell ref="A3:A4"/>
    <mergeCell ref="B3:B4"/>
    <mergeCell ref="C1:W1"/>
    <mergeCell ref="C2:I3"/>
    <mergeCell ref="J2:P3"/>
    <mergeCell ref="Q2:W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P12" sqref="P12"/>
    </sheetView>
  </sheetViews>
  <sheetFormatPr defaultRowHeight="15.75"/>
  <cols>
    <col min="1" max="1" width="6.5703125" style="56" customWidth="1"/>
    <col min="2" max="2" width="37" style="56" customWidth="1"/>
    <col min="3" max="7" width="11.42578125" style="21" bestFit="1" customWidth="1"/>
    <col min="8" max="12" width="11.42578125" style="57" bestFit="1" customWidth="1"/>
    <col min="13" max="13" width="14.85546875" style="21" customWidth="1"/>
    <col min="14" max="14" width="11.42578125" style="21" customWidth="1"/>
    <col min="15" max="16384" width="9.140625" style="2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>
      <c r="A2" s="20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>
      <c r="A3" s="22" t="s">
        <v>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>
      <c r="A4" s="23" t="s">
        <v>50</v>
      </c>
      <c r="B4" s="24" t="s">
        <v>51</v>
      </c>
      <c r="C4" s="25" t="s">
        <v>52</v>
      </c>
      <c r="D4" s="26"/>
      <c r="E4" s="26"/>
      <c r="F4" s="26"/>
      <c r="G4" s="27"/>
      <c r="H4" s="28" t="s">
        <v>49</v>
      </c>
      <c r="I4" s="29"/>
      <c r="J4" s="29"/>
      <c r="K4" s="29"/>
      <c r="L4" s="29"/>
      <c r="M4" s="30" t="s">
        <v>53</v>
      </c>
    </row>
    <row r="5" spans="1:13">
      <c r="A5" s="23"/>
      <c r="B5" s="24"/>
      <c r="C5" s="31" t="s">
        <v>54</v>
      </c>
      <c r="D5" s="32"/>
      <c r="E5" s="32"/>
      <c r="F5" s="32"/>
      <c r="G5" s="33"/>
      <c r="H5" s="34" t="s">
        <v>55</v>
      </c>
      <c r="I5" s="35"/>
      <c r="J5" s="35"/>
      <c r="K5" s="35"/>
      <c r="L5" s="35"/>
      <c r="M5" s="36"/>
    </row>
    <row r="6" spans="1:13">
      <c r="A6" s="23" t="s">
        <v>56</v>
      </c>
      <c r="B6" s="24"/>
      <c r="C6" s="37" t="s">
        <v>57</v>
      </c>
      <c r="D6" s="37" t="s">
        <v>58</v>
      </c>
      <c r="E6" s="37" t="s">
        <v>59</v>
      </c>
      <c r="F6" s="37" t="s">
        <v>60</v>
      </c>
      <c r="G6" s="38" t="s">
        <v>61</v>
      </c>
      <c r="H6" s="37" t="s">
        <v>57</v>
      </c>
      <c r="I6" s="37" t="s">
        <v>58</v>
      </c>
      <c r="J6" s="37" t="s">
        <v>59</v>
      </c>
      <c r="K6" s="37" t="s">
        <v>60</v>
      </c>
      <c r="L6" s="38" t="s">
        <v>61</v>
      </c>
      <c r="M6" s="36"/>
    </row>
    <row r="7" spans="1:13">
      <c r="A7" s="23" t="s">
        <v>62</v>
      </c>
      <c r="B7" s="23" t="s">
        <v>63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</row>
    <row r="8" spans="1:13">
      <c r="A8" s="37">
        <v>1</v>
      </c>
      <c r="B8" s="23" t="str">
        <f>[1]Advance!B7</f>
        <v>Canara Bank</v>
      </c>
      <c r="C8" s="39">
        <f>[1]Advance!C7/[1]Deposit!C9*100</f>
        <v>107.20646437994723</v>
      </c>
      <c r="D8" s="39">
        <f>[1]Advance!D7/[1]Deposit!D9*100</f>
        <v>104.28327158734683</v>
      </c>
      <c r="E8" s="39">
        <f>[1]Advance!E7/[1]Deposit!E9*100</f>
        <v>60.583480951318656</v>
      </c>
      <c r="F8" s="39">
        <f>[1]Advance!F7/[1]Deposit!F9*100</f>
        <v>60.175634869592109</v>
      </c>
      <c r="G8" s="39">
        <f>[1]Advance!G7/[1]Deposit!G9*100</f>
        <v>69.137555379016874</v>
      </c>
      <c r="H8" s="39">
        <f>[1]Advance!H7/[1]Deposit!H9*100</f>
        <v>111.76518293795571</v>
      </c>
      <c r="I8" s="39">
        <f>[1]Advance!I7/[1]Deposit!I9*100</f>
        <v>105.1236961368665</v>
      </c>
      <c r="J8" s="39">
        <f>[1]Advance!J7/[1]Deposit!J9*100</f>
        <v>61.248028458566196</v>
      </c>
      <c r="K8" s="39">
        <f>[1]Advance!K7/[1]Deposit!K9*100</f>
        <v>62.350553822266576</v>
      </c>
      <c r="L8" s="40">
        <f>[1]Advance!L7/[1]Deposit!L9*100</f>
        <v>70.717861199529182</v>
      </c>
      <c r="M8" s="42">
        <f>L8-G8</f>
        <v>1.5803058205123079</v>
      </c>
    </row>
    <row r="9" spans="1:13">
      <c r="A9" s="37">
        <v>2</v>
      </c>
      <c r="B9" s="23" t="str">
        <f>[1]Advance!B8</f>
        <v>Corporation Bank</v>
      </c>
      <c r="C9" s="39">
        <f>[1]Advance!C8/[1]Deposit!C10*100</f>
        <v>85.190768736149309</v>
      </c>
      <c r="D9" s="39">
        <f>[1]Advance!D8/[1]Deposit!D10*100</f>
        <v>77.424548357264442</v>
      </c>
      <c r="E9" s="39">
        <f>[1]Advance!E8/[1]Deposit!E10*100</f>
        <v>61.703098902982568</v>
      </c>
      <c r="F9" s="39">
        <f>[1]Advance!F8/[1]Deposit!F10*100</f>
        <v>49.248704121868336</v>
      </c>
      <c r="G9" s="39">
        <f>[1]Advance!G8/[1]Deposit!G10*100</f>
        <v>60.1258168660477</v>
      </c>
      <c r="H9" s="39">
        <f>[1]Advance!H8/[1]Deposit!H10*100</f>
        <v>70.206552127269347</v>
      </c>
      <c r="I9" s="39">
        <f>[1]Advance!I8/[1]Deposit!I10*100</f>
        <v>66.279027004946784</v>
      </c>
      <c r="J9" s="39">
        <f>[1]Advance!J8/[1]Deposit!J10*100</f>
        <v>47.790685214670816</v>
      </c>
      <c r="K9" s="39">
        <f>[1]Advance!K8/[1]Deposit!K10*100</f>
        <v>56.930810010195046</v>
      </c>
      <c r="L9" s="40">
        <f>[1]Advance!L8/[1]Deposit!L10*100</f>
        <v>57.378458105443421</v>
      </c>
      <c r="M9" s="42">
        <f t="shared" ref="M9:M12" si="0">L9-G9</f>
        <v>-2.7473587606042784</v>
      </c>
    </row>
    <row r="10" spans="1:13">
      <c r="A10" s="37">
        <v>3</v>
      </c>
      <c r="B10" s="23" t="str">
        <f>[1]Advance!B9</f>
        <v>Syndicate Bank</v>
      </c>
      <c r="C10" s="39">
        <f>[1]Advance!C9/[1]Deposit!C11*100</f>
        <v>96.679181526589403</v>
      </c>
      <c r="D10" s="39">
        <f>[1]Advance!D9/[1]Deposit!D11*100</f>
        <v>92.974666680319146</v>
      </c>
      <c r="E10" s="39">
        <f>[1]Advance!E9/[1]Deposit!E11*100</f>
        <v>65.384049571379677</v>
      </c>
      <c r="F10" s="39">
        <f>[1]Advance!F9/[1]Deposit!F11*100</f>
        <v>58.458342320467871</v>
      </c>
      <c r="G10" s="39">
        <f>[1]Advance!G9/[1]Deposit!G11*100</f>
        <v>72.497287762350055</v>
      </c>
      <c r="H10" s="39">
        <f>[1]Advance!H9/[1]Deposit!H11*100</f>
        <v>101.2738084674488</v>
      </c>
      <c r="I10" s="39">
        <f>[1]Advance!I9/[1]Deposit!I11*100</f>
        <v>88.892775238583411</v>
      </c>
      <c r="J10" s="39">
        <f>[1]Advance!J9/[1]Deposit!J11*100</f>
        <v>63.35580746483538</v>
      </c>
      <c r="K10" s="39">
        <f>[1]Advance!K9/[1]Deposit!K11*100</f>
        <v>53.186623260861722</v>
      </c>
      <c r="L10" s="40">
        <f>[1]Advance!L9/[1]Deposit!L11*100</f>
        <v>70.077676298796675</v>
      </c>
      <c r="M10" s="42">
        <f t="shared" si="0"/>
        <v>-2.4196114635533803</v>
      </c>
    </row>
    <row r="11" spans="1:13">
      <c r="A11" s="37">
        <v>4</v>
      </c>
      <c r="B11" s="23" t="str">
        <f>[1]Advance!B10</f>
        <v>State Bank of India</v>
      </c>
      <c r="C11" s="39">
        <f>[1]Advance!C10/[1]Deposit!C12*100</f>
        <v>76.586371173039282</v>
      </c>
      <c r="D11" s="39">
        <f>[1]Advance!D10/[1]Deposit!D12*100</f>
        <v>59.81893620994402</v>
      </c>
      <c r="E11" s="39">
        <f>[1]Advance!E10/[1]Deposit!E12*100</f>
        <v>46.431592036174187</v>
      </c>
      <c r="F11" s="39">
        <f>[1]Advance!F10/[1]Deposit!F12*100</f>
        <v>75.701791590027796</v>
      </c>
      <c r="G11" s="39">
        <f>[1]Advance!G10/[1]Deposit!G12*100</f>
        <v>65.722571621019739</v>
      </c>
      <c r="H11" s="39">
        <f>[1]Advance!H10/[1]Deposit!H12*100</f>
        <v>76.764774376011943</v>
      </c>
      <c r="I11" s="39">
        <f>[1]Advance!I10/[1]Deposit!I12*100</f>
        <v>55.206679700857578</v>
      </c>
      <c r="J11" s="39">
        <f>[1]Advance!J10/[1]Deposit!J12*100</f>
        <v>44.586129265515794</v>
      </c>
      <c r="K11" s="39">
        <f>[1]Advance!K10/[1]Deposit!K12*100</f>
        <v>72.415582497977809</v>
      </c>
      <c r="L11" s="40">
        <f>[1]Advance!L10/[1]Deposit!L12*100</f>
        <v>62.886662716475108</v>
      </c>
      <c r="M11" s="42">
        <f t="shared" si="0"/>
        <v>-2.8359089045446311</v>
      </c>
    </row>
    <row r="12" spans="1:13">
      <c r="A12" s="37">
        <v>5</v>
      </c>
      <c r="B12" s="23" t="str">
        <f>[1]Advance!B11</f>
        <v>Vijaya Bank</v>
      </c>
      <c r="C12" s="39">
        <f>[1]Advance!C11/[1]Deposit!C13*100</f>
        <v>80.374345687495108</v>
      </c>
      <c r="D12" s="39">
        <f>[1]Advance!D11/[1]Deposit!D13*100</f>
        <v>74.780315048031582</v>
      </c>
      <c r="E12" s="39">
        <f>[1]Advance!E11/[1]Deposit!E13*100</f>
        <v>57.873410860435257</v>
      </c>
      <c r="F12" s="39">
        <f>[1]Advance!F11/[1]Deposit!F13*100</f>
        <v>74.171179253992875</v>
      </c>
      <c r="G12" s="39">
        <f>[1]Advance!G11/[1]Deposit!G13*100</f>
        <v>72.197309925404568</v>
      </c>
      <c r="H12" s="39">
        <f>[1]Advance!H11/[1]Deposit!H13*100</f>
        <v>84.485870978681348</v>
      </c>
      <c r="I12" s="39">
        <f>[1]Advance!I11/[1]Deposit!I13*100</f>
        <v>76.608263745032019</v>
      </c>
      <c r="J12" s="39">
        <f>[1]Advance!J11/[1]Deposit!J13*100</f>
        <v>58.574072503496268</v>
      </c>
      <c r="K12" s="39">
        <f>[1]Advance!K11/[1]Deposit!K13*100</f>
        <v>82.116875903553805</v>
      </c>
      <c r="L12" s="40">
        <f>[1]Advance!L11/[1]Deposit!L13*100</f>
        <v>77.010497442119387</v>
      </c>
      <c r="M12" s="42">
        <f t="shared" si="0"/>
        <v>4.8131875167148195</v>
      </c>
    </row>
    <row r="13" spans="1:13">
      <c r="A13" s="23"/>
      <c r="B13" s="23" t="s">
        <v>64</v>
      </c>
      <c r="C13" s="39">
        <f>[1]Advance!C12/[1]Deposit!C14*100</f>
        <v>89.67560722396091</v>
      </c>
      <c r="D13" s="39">
        <f>[1]Advance!D12/[1]Deposit!D14*100</f>
        <v>75.87500431629951</v>
      </c>
      <c r="E13" s="39">
        <f>[1]Advance!E12/[1]Deposit!E14*100</f>
        <v>54.68166837724803</v>
      </c>
      <c r="F13" s="39">
        <f>[1]Advance!F12/[1]Deposit!F14*100</f>
        <v>66.456708686827199</v>
      </c>
      <c r="G13" s="39">
        <f>[1]Advance!G12/[1]Deposit!G14*100</f>
        <v>67.425635524438448</v>
      </c>
      <c r="H13" s="39">
        <f>[1]Advance!H12/[1]Deposit!H14*100</f>
        <v>91.237838012762538</v>
      </c>
      <c r="I13" s="39">
        <f>[1]Advance!I12/[1]Deposit!I14*100</f>
        <v>72.180905108443355</v>
      </c>
      <c r="J13" s="39">
        <f>[1]Advance!J12/[1]Deposit!J14*100</f>
        <v>52.290949942549261</v>
      </c>
      <c r="K13" s="39">
        <f>[1]Advance!K12/[1]Deposit!K14*100</f>
        <v>66.924762297199706</v>
      </c>
      <c r="L13" s="40">
        <f>[1]Advance!L12/[1]Deposit!L14*100</f>
        <v>66.696327778568303</v>
      </c>
      <c r="M13" s="42">
        <f>L13-G13</f>
        <v>-0.72930774587014469</v>
      </c>
    </row>
    <row r="14" spans="1:13">
      <c r="A14" s="43" t="s">
        <v>65</v>
      </c>
      <c r="B14" s="44"/>
      <c r="C14" s="42"/>
      <c r="D14" s="42"/>
      <c r="E14" s="42"/>
      <c r="F14" s="45"/>
      <c r="G14" s="46"/>
      <c r="H14" s="47"/>
      <c r="I14" s="42"/>
      <c r="J14" s="47"/>
      <c r="K14" s="47"/>
      <c r="L14" s="48"/>
      <c r="M14" s="41"/>
    </row>
    <row r="15" spans="1:13">
      <c r="A15" s="49">
        <v>1</v>
      </c>
      <c r="B15" s="23" t="str">
        <f>[1]Advance!B14</f>
        <v>Allahabad Bank</v>
      </c>
      <c r="C15" s="39">
        <f>[1]Advance!C14/[1]Deposit!C16*100</f>
        <v>48.845401174168295</v>
      </c>
      <c r="D15" s="39">
        <f>[1]Advance!D14/[1]Deposit!D16*100</f>
        <v>42.417279411764703</v>
      </c>
      <c r="E15" s="39">
        <f>[1]Advance!E14/[1]Deposit!E16*100</f>
        <v>55.242826649540035</v>
      </c>
      <c r="F15" s="39">
        <f>[1]Advance!F14/[1]Deposit!F16*100</f>
        <v>204.0493155071652</v>
      </c>
      <c r="G15" s="39">
        <f>[1]Advance!G14/[1]Deposit!G16*100</f>
        <v>152.85603993485205</v>
      </c>
      <c r="H15" s="39">
        <f>[1]Advance!H14/[1]Deposit!H16*100</f>
        <v>46.974697469746978</v>
      </c>
      <c r="I15" s="39">
        <f>[1]Advance!I14/[1]Deposit!I16*100</f>
        <v>48.60821581851625</v>
      </c>
      <c r="J15" s="39">
        <f>[1]Advance!J14/[1]Deposit!J16*100</f>
        <v>53.638769128286732</v>
      </c>
      <c r="K15" s="39">
        <f>[1]Advance!K14/[1]Deposit!K16*100</f>
        <v>80.257568234301971</v>
      </c>
      <c r="L15" s="40">
        <f>[1]Advance!L14/[1]Deposit!L16*100</f>
        <v>70.938562282329883</v>
      </c>
      <c r="M15" s="42">
        <f t="shared" ref="M15:M30" si="1">L15-G15</f>
        <v>-81.917477652522166</v>
      </c>
    </row>
    <row r="16" spans="1:13">
      <c r="A16" s="49">
        <v>2</v>
      </c>
      <c r="B16" s="23" t="str">
        <f>[1]Advance!B15</f>
        <v>Andhrabank</v>
      </c>
      <c r="C16" s="39">
        <f>[1]Advance!C15/[1]Deposit!C17*100</f>
        <v>238.14410480349343</v>
      </c>
      <c r="D16" s="39">
        <f>[1]Advance!D15/[1]Deposit!D17*100</f>
        <v>276.1316184685262</v>
      </c>
      <c r="E16" s="39">
        <f>[1]Advance!E15/[1]Deposit!E17*100</f>
        <v>139.59835206896193</v>
      </c>
      <c r="F16" s="39">
        <f>[1]Advance!F15/[1]Deposit!F17*100</f>
        <v>71.213971401114179</v>
      </c>
      <c r="G16" s="39">
        <f>[1]Advance!G15/[1]Deposit!G17*100</f>
        <v>84.256277412722596</v>
      </c>
      <c r="H16" s="39">
        <f>[1]Advance!H15/[1]Deposit!H17*100</f>
        <v>353.18797489263301</v>
      </c>
      <c r="I16" s="39">
        <f>[1]Advance!I15/[1]Deposit!I17*100</f>
        <v>198.44072798819479</v>
      </c>
      <c r="J16" s="39">
        <f>[1]Advance!J15/[1]Deposit!J17*100</f>
        <v>164.45569423584857</v>
      </c>
      <c r="K16" s="39">
        <f>[1]Advance!K15/[1]Deposit!K17*100</f>
        <v>73.72661148877971</v>
      </c>
      <c r="L16" s="40">
        <f>[1]Advance!L15/[1]Deposit!L17*100</f>
        <v>86.803151786725735</v>
      </c>
      <c r="M16" s="42">
        <f t="shared" si="1"/>
        <v>2.5468743740031385</v>
      </c>
    </row>
    <row r="17" spans="1:13">
      <c r="A17" s="49">
        <v>3</v>
      </c>
      <c r="B17" s="23" t="str">
        <f>[1]Advance!B16</f>
        <v>Bank of Baroda</v>
      </c>
      <c r="C17" s="39">
        <f>[1]Advance!C16/[1]Deposit!C18*100</f>
        <v>101.36862140850178</v>
      </c>
      <c r="D17" s="39">
        <f>[1]Advance!D16/[1]Deposit!D18*100</f>
        <v>127.07032928154456</v>
      </c>
      <c r="E17" s="39">
        <f>[1]Advance!E16/[1]Deposit!E18*100</f>
        <v>61.353862103038004</v>
      </c>
      <c r="F17" s="39">
        <f>[1]Advance!F16/[1]Deposit!F18*100</f>
        <v>118.41653134491499</v>
      </c>
      <c r="G17" s="39">
        <f>[1]Advance!G16/[1]Deposit!G18*100</f>
        <v>103.47498066810603</v>
      </c>
      <c r="H17" s="39">
        <f>[1]Advance!H16/[1]Deposit!H18*100</f>
        <v>101.79788943414252</v>
      </c>
      <c r="I17" s="39">
        <f>[1]Advance!I16/[1]Deposit!I18*100</f>
        <v>144.89261673255689</v>
      </c>
      <c r="J17" s="39">
        <f>[1]Advance!J16/[1]Deposit!J18*100</f>
        <v>62.054808413963769</v>
      </c>
      <c r="K17" s="39">
        <f>[1]Advance!K16/[1]Deposit!K18*100</f>
        <v>147.97852416439358</v>
      </c>
      <c r="L17" s="40">
        <f>[1]Advance!L16/[1]Deposit!L18*100</f>
        <v>123.67364331478836</v>
      </c>
      <c r="M17" s="42">
        <f t="shared" si="1"/>
        <v>20.198662646682337</v>
      </c>
    </row>
    <row r="18" spans="1:13">
      <c r="A18" s="49">
        <v>4</v>
      </c>
      <c r="B18" s="23" t="str">
        <f>[1]Advance!B17</f>
        <v>Bank of India</v>
      </c>
      <c r="C18" s="39">
        <f>[1]Advance!C17/[1]Deposit!C19*100</f>
        <v>82.408104795238728</v>
      </c>
      <c r="D18" s="39">
        <f>[1]Advance!D17/[1]Deposit!D19*100</f>
        <v>170.04148102627133</v>
      </c>
      <c r="E18" s="39">
        <f>[1]Advance!E17/[1]Deposit!E19*100</f>
        <v>115.69183059522182</v>
      </c>
      <c r="F18" s="39">
        <f>[1]Advance!F17/[1]Deposit!F19*100</f>
        <v>118.85644267661092</v>
      </c>
      <c r="G18" s="39">
        <f>[1]Advance!G17/[1]Deposit!G19*100</f>
        <v>119.35690333641882</v>
      </c>
      <c r="H18" s="39">
        <f>[1]Advance!H17/[1]Deposit!H19*100</f>
        <v>139.37743940635087</v>
      </c>
      <c r="I18" s="39">
        <f>[1]Advance!I17/[1]Deposit!I19*100</f>
        <v>181.03258999524832</v>
      </c>
      <c r="J18" s="39">
        <f>[1]Advance!J17/[1]Deposit!J19*100</f>
        <v>29.688588078628758</v>
      </c>
      <c r="K18" s="39" t="e">
        <f>[1]Advance!K17/[1]Deposit!K19*100</f>
        <v>#DIV/0!</v>
      </c>
      <c r="L18" s="40">
        <f>[1]Advance!L17/[1]Deposit!L19*100</f>
        <v>141.64572175531205</v>
      </c>
      <c r="M18" s="42">
        <f t="shared" si="1"/>
        <v>22.288818418893229</v>
      </c>
    </row>
    <row r="19" spans="1:13">
      <c r="A19" s="49">
        <v>5</v>
      </c>
      <c r="B19" s="23" t="str">
        <f>[1]Advance!B18</f>
        <v>Bank of Maharastra</v>
      </c>
      <c r="C19" s="39">
        <f>[1]Advance!C18/[1]Deposit!C20*100</f>
        <v>98.567882988482324</v>
      </c>
      <c r="D19" s="39">
        <f>[1]Advance!D18/[1]Deposit!D20*100</f>
        <v>76.934223066179442</v>
      </c>
      <c r="E19" s="39">
        <f>[1]Advance!E18/[1]Deposit!E20*100</f>
        <v>60.385551029503382</v>
      </c>
      <c r="F19" s="39">
        <f>[1]Advance!F18/[1]Deposit!F20*100</f>
        <v>213.75529428212391</v>
      </c>
      <c r="G19" s="39">
        <f>[1]Advance!G18/[1]Deposit!G20*100</f>
        <v>139.47574202164554</v>
      </c>
      <c r="H19" s="39">
        <f>[1]Advance!H18/[1]Deposit!H20*100</f>
        <v>97.252525738164607</v>
      </c>
      <c r="I19" s="39">
        <f>[1]Advance!I18/[1]Deposit!I20*100</f>
        <v>73.608709122480903</v>
      </c>
      <c r="J19" s="39">
        <f>[1]Advance!J18/[1]Deposit!J20*100</f>
        <v>60.164316820749342</v>
      </c>
      <c r="K19" s="39">
        <f>[1]Advance!K18/[1]Deposit!K20*100</f>
        <v>208.3803500406741</v>
      </c>
      <c r="L19" s="40">
        <f>[1]Advance!L18/[1]Deposit!L20*100</f>
        <v>137.1106897138342</v>
      </c>
      <c r="M19" s="42">
        <f t="shared" si="1"/>
        <v>-2.3650523078113395</v>
      </c>
    </row>
    <row r="20" spans="1:13">
      <c r="A20" s="49">
        <v>6</v>
      </c>
      <c r="B20" s="23" t="str">
        <f>[1]Advance!B19</f>
        <v>Central Bank of India</v>
      </c>
      <c r="C20" s="39">
        <f>[1]Advance!C19/[1]Deposit!C21*100</f>
        <v>138.3929170299819</v>
      </c>
      <c r="D20" s="39">
        <f>[1]Advance!D19/[1]Deposit!D21*100</f>
        <v>119.96591393268001</v>
      </c>
      <c r="E20" s="39">
        <f>[1]Advance!E19/[1]Deposit!E21*100</f>
        <v>76.006740540264516</v>
      </c>
      <c r="F20" s="39">
        <f>[1]Advance!F19/[1]Deposit!F21*100</f>
        <v>94.075647249190936</v>
      </c>
      <c r="G20" s="39">
        <f>[1]Advance!G19/[1]Deposit!G21*100</f>
        <v>93.713170293754573</v>
      </c>
      <c r="H20" s="39">
        <f>[1]Advance!H19/[1]Deposit!H21*100</f>
        <v>125.13174589380378</v>
      </c>
      <c r="I20" s="39">
        <f>[1]Advance!I19/[1]Deposit!I21*100</f>
        <v>96.176792889321803</v>
      </c>
      <c r="J20" s="39">
        <f>[1]Advance!J19/[1]Deposit!J21*100</f>
        <v>80.339608885334968</v>
      </c>
      <c r="K20" s="39">
        <f>[1]Advance!K19/[1]Deposit!K21*100</f>
        <v>100.75278998097286</v>
      </c>
      <c r="L20" s="40">
        <f>[1]Advance!L19/[1]Deposit!L21*100</f>
        <v>97.659907758660637</v>
      </c>
      <c r="M20" s="42">
        <f t="shared" si="1"/>
        <v>3.9467374649060645</v>
      </c>
    </row>
    <row r="21" spans="1:13">
      <c r="A21" s="49">
        <v>7</v>
      </c>
      <c r="B21" s="23" t="str">
        <f>[1]Advance!B20</f>
        <v>Dena Bank</v>
      </c>
      <c r="C21" s="39">
        <f>[1]Advance!C20/[1]Deposit!C22*100</f>
        <v>48.81139224331104</v>
      </c>
      <c r="D21" s="39">
        <f>[1]Advance!D20/[1]Deposit!D22*100</f>
        <v>50.655536249267087</v>
      </c>
      <c r="E21" s="39">
        <f>[1]Advance!E20/[1]Deposit!E22*100</f>
        <v>39.353829717893483</v>
      </c>
      <c r="F21" s="39">
        <f>[1]Advance!F20/[1]Deposit!F22*100</f>
        <v>76.578099838969408</v>
      </c>
      <c r="G21" s="39">
        <f>[1]Advance!G20/[1]Deposit!G22*100</f>
        <v>67.671196420845021</v>
      </c>
      <c r="H21" s="39">
        <f>[1]Advance!H20/[1]Deposit!H22*100</f>
        <v>46.513350803102007</v>
      </c>
      <c r="I21" s="39">
        <f>[1]Advance!I20/[1]Deposit!I22*100</f>
        <v>50.454860729866013</v>
      </c>
      <c r="J21" s="39">
        <f>[1]Advance!J20/[1]Deposit!J22*100</f>
        <v>37.237828815004917</v>
      </c>
      <c r="K21" s="39">
        <f>[1]Advance!K20/[1]Deposit!K22*100</f>
        <v>59.174999999999997</v>
      </c>
      <c r="L21" s="40">
        <f>[1]Advance!L20/[1]Deposit!L22*100</f>
        <v>54.300888302367845</v>
      </c>
      <c r="M21" s="42">
        <f t="shared" si="1"/>
        <v>-13.370308118477176</v>
      </c>
    </row>
    <row r="22" spans="1:13">
      <c r="A22" s="49">
        <v>8</v>
      </c>
      <c r="B22" s="23" t="str">
        <f>[1]Advance!B21</f>
        <v xml:space="preserve">Indian Bank </v>
      </c>
      <c r="C22" s="39">
        <f>[1]Advance!C21/[1]Deposit!C23*100</f>
        <v>340.44701517979405</v>
      </c>
      <c r="D22" s="39">
        <f>[1]Advance!D21/[1]Deposit!D23*100</f>
        <v>82.714687546346681</v>
      </c>
      <c r="E22" s="39">
        <f>[1]Advance!E21/[1]Deposit!E23*100</f>
        <v>44.184779436206853</v>
      </c>
      <c r="F22" s="39">
        <f>[1]Advance!F21/[1]Deposit!F23*100</f>
        <v>95.150467653139231</v>
      </c>
      <c r="G22" s="39">
        <f>[1]Advance!G21/[1]Deposit!G23*100</f>
        <v>89.272620397339992</v>
      </c>
      <c r="H22" s="39">
        <f>[1]Advance!H21/[1]Deposit!H23*100</f>
        <v>166.46396251738952</v>
      </c>
      <c r="I22" s="39">
        <f>[1]Advance!I21/[1]Deposit!I23*100</f>
        <v>51.485579767433101</v>
      </c>
      <c r="J22" s="39">
        <f>[1]Advance!J21/[1]Deposit!J23*100</f>
        <v>33.76933673781727</v>
      </c>
      <c r="K22" s="39">
        <f>[1]Advance!K21/[1]Deposit!K23*100</f>
        <v>94.734922984812158</v>
      </c>
      <c r="L22" s="40">
        <f>[1]Advance!L21/[1]Deposit!L23*100</f>
        <v>80.795596952906607</v>
      </c>
      <c r="M22" s="42">
        <f t="shared" si="1"/>
        <v>-8.4770234444333852</v>
      </c>
    </row>
    <row r="23" spans="1:13">
      <c r="A23" s="49">
        <v>9</v>
      </c>
      <c r="B23" s="23" t="str">
        <f>[1]Advance!B22</f>
        <v>Indian Overseas Bank</v>
      </c>
      <c r="C23" s="39">
        <f>[1]Advance!C22/[1]Deposit!C24*100</f>
        <v>92.798351824413714</v>
      </c>
      <c r="D23" s="39">
        <f>[1]Advance!D22/[1]Deposit!D24*100</f>
        <v>108.31136754681576</v>
      </c>
      <c r="E23" s="39">
        <f>[1]Advance!E22/[1]Deposit!E24*100</f>
        <v>68.861129919646828</v>
      </c>
      <c r="F23" s="39">
        <f>[1]Advance!F22/[1]Deposit!F24*100</f>
        <v>46.358140163773513</v>
      </c>
      <c r="G23" s="39">
        <f>[1]Advance!G22/[1]Deposit!G24*100</f>
        <v>58.293520789452081</v>
      </c>
      <c r="H23" s="39">
        <f>[1]Advance!H22/[1]Deposit!H24*100</f>
        <v>101.16007600935279</v>
      </c>
      <c r="I23" s="39">
        <f>[1]Advance!I22/[1]Deposit!I24*100</f>
        <v>106.64646110977981</v>
      </c>
      <c r="J23" s="39">
        <f>[1]Advance!J22/[1]Deposit!J24*100</f>
        <v>45.271162166839424</v>
      </c>
      <c r="K23" s="39">
        <f>[1]Advance!K22/[1]Deposit!K24*100</f>
        <v>64.682811775383058</v>
      </c>
      <c r="L23" s="40">
        <f>[1]Advance!L22/[1]Deposit!L24*100</f>
        <v>66.243134405805577</v>
      </c>
      <c r="M23" s="42">
        <f t="shared" si="1"/>
        <v>7.9496136163534956</v>
      </c>
    </row>
    <row r="24" spans="1:13">
      <c r="A24" s="49">
        <v>10</v>
      </c>
      <c r="B24" s="23" t="str">
        <f>[1]Advance!B23</f>
        <v>Oriental Bank of Commerce</v>
      </c>
      <c r="C24" s="39">
        <f>[1]Advance!C23/[1]Deposit!C25*100</f>
        <v>77.038369304556355</v>
      </c>
      <c r="D24" s="39">
        <f>[1]Advance!D23/[1]Deposit!D25*100</f>
        <v>97.446886112884116</v>
      </c>
      <c r="E24" s="39">
        <f>[1]Advance!E23/[1]Deposit!E25*100</f>
        <v>73.80969609261939</v>
      </c>
      <c r="F24" s="39">
        <f>[1]Advance!F23/[1]Deposit!F25*100</f>
        <v>39.929183951602809</v>
      </c>
      <c r="G24" s="39">
        <f>[1]Advance!G23/[1]Deposit!G25*100</f>
        <v>44.275835828549688</v>
      </c>
      <c r="H24" s="39">
        <f>[1]Advance!H23/[1]Deposit!H25*100</f>
        <v>74.591339260108995</v>
      </c>
      <c r="I24" s="39">
        <f>[1]Advance!I23/[1]Deposit!I25*100</f>
        <v>81.812851782363964</v>
      </c>
      <c r="J24" s="39">
        <f>[1]Advance!J23/[1]Deposit!J25*100</f>
        <v>79.500351864883896</v>
      </c>
      <c r="K24" s="39">
        <f>[1]Advance!K23/[1]Deposit!K25*100</f>
        <v>63.740584569955708</v>
      </c>
      <c r="L24" s="40">
        <f>[1]Advance!L23/[1]Deposit!L25*100</f>
        <v>66.540125545949863</v>
      </c>
      <c r="M24" s="42">
        <f t="shared" si="1"/>
        <v>22.264289717400175</v>
      </c>
    </row>
    <row r="25" spans="1:13">
      <c r="A25" s="49">
        <v>11</v>
      </c>
      <c r="B25" s="23" t="str">
        <f>[1]Advance!B24</f>
        <v>Punjab National Bank</v>
      </c>
      <c r="C25" s="39">
        <f>[1]Advance!C24/[1]Deposit!C26*100</f>
        <v>197.44318181818184</v>
      </c>
      <c r="D25" s="39">
        <f>[1]Advance!D24/[1]Deposit!D26*100</f>
        <v>70.885507327755619</v>
      </c>
      <c r="E25" s="39">
        <f>[1]Advance!E24/[1]Deposit!E26*100</f>
        <v>61.217851935570152</v>
      </c>
      <c r="F25" s="39">
        <f>[1]Advance!F24/[1]Deposit!F26*100</f>
        <v>236.86935468368046</v>
      </c>
      <c r="G25" s="39">
        <f>[1]Advance!G24/[1]Deposit!G26*100</f>
        <v>192.02620455348523</v>
      </c>
      <c r="H25" s="39">
        <f>[1]Advance!H24/[1]Deposit!H26*100</f>
        <v>147.2061119785858</v>
      </c>
      <c r="I25" s="39">
        <f>[1]Advance!I24/[1]Deposit!I26*100</f>
        <v>91.072164294995744</v>
      </c>
      <c r="J25" s="39">
        <f>[1]Advance!J24/[1]Deposit!J26*100</f>
        <v>59.701023597307881</v>
      </c>
      <c r="K25" s="39">
        <f>[1]Advance!K24/[1]Deposit!K26*100</f>
        <v>183.49291029730702</v>
      </c>
      <c r="L25" s="40">
        <f>[1]Advance!L24/[1]Deposit!L26*100</f>
        <v>152.04745912205712</v>
      </c>
      <c r="M25" s="42">
        <f t="shared" si="1"/>
        <v>-39.978745431428109</v>
      </c>
    </row>
    <row r="26" spans="1:13">
      <c r="A26" s="49">
        <v>12</v>
      </c>
      <c r="B26" s="23" t="str">
        <f>[1]Advance!B25</f>
        <v>Punjab and Synd Bank</v>
      </c>
      <c r="C26" s="39" t="e">
        <f>[1]Advance!C25/[1]Deposit!C27*100</f>
        <v>#DIV/0!</v>
      </c>
      <c r="D26" s="39">
        <f>[1]Advance!D25/[1]Deposit!D27*100</f>
        <v>32.894736842105267</v>
      </c>
      <c r="E26" s="39">
        <f>[1]Advance!E25/[1]Deposit!E27*100</f>
        <v>201.6892911010558</v>
      </c>
      <c r="F26" s="39">
        <f>[1]Advance!F25/[1]Deposit!F27*100</f>
        <v>115.45139725574703</v>
      </c>
      <c r="G26" s="39">
        <f>[1]Advance!G25/[1]Deposit!G27*100</f>
        <v>116.43547485289811</v>
      </c>
      <c r="H26" s="39" t="e">
        <f>[1]Advance!H25/[1]Deposit!H27*100</f>
        <v>#DIV/0!</v>
      </c>
      <c r="I26" s="39">
        <f>[1]Advance!I25/[1]Deposit!I27*100</f>
        <v>43.038821954484604</v>
      </c>
      <c r="J26" s="39">
        <f>[1]Advance!J25/[1]Deposit!J27*100</f>
        <v>278.52721451440772</v>
      </c>
      <c r="K26" s="39">
        <f>[1]Advance!K25/[1]Deposit!K27*100</f>
        <v>55.337141577060933</v>
      </c>
      <c r="L26" s="40">
        <f>[1]Advance!L25/[1]Deposit!L27*100</f>
        <v>57.973756628137018</v>
      </c>
      <c r="M26" s="42">
        <f t="shared" si="1"/>
        <v>-58.461718224761093</v>
      </c>
    </row>
    <row r="27" spans="1:13">
      <c r="A27" s="49">
        <v>13</v>
      </c>
      <c r="B27" s="23" t="str">
        <f>[1]Advance!B26</f>
        <v>UCO Bank</v>
      </c>
      <c r="C27" s="39">
        <f>[1]Advance!C26/[1]Deposit!C28*100</f>
        <v>94.003990339178827</v>
      </c>
      <c r="D27" s="39">
        <f>[1]Advance!D26/[1]Deposit!D28*100</f>
        <v>145.1487037197607</v>
      </c>
      <c r="E27" s="39">
        <f>[1]Advance!E26/[1]Deposit!E28*100</f>
        <v>91.190749731312309</v>
      </c>
      <c r="F27" s="39">
        <f>[1]Advance!F26/[1]Deposit!F28*100</f>
        <v>107.34674270859334</v>
      </c>
      <c r="G27" s="39">
        <f>[1]Advance!G26/[1]Deposit!G28*100</f>
        <v>106.85887440567174</v>
      </c>
      <c r="H27" s="39">
        <f>[1]Advance!H26/[1]Deposit!H28*100</f>
        <v>93.565111314425138</v>
      </c>
      <c r="I27" s="39">
        <f>[1]Advance!I26/[1]Deposit!I28*100</f>
        <v>138.28788003625277</v>
      </c>
      <c r="J27" s="39">
        <f>[1]Advance!J26/[1]Deposit!J28*100</f>
        <v>84.860281569965863</v>
      </c>
      <c r="K27" s="39">
        <f>[1]Advance!K26/[1]Deposit!K28*100</f>
        <v>117.80635918489534</v>
      </c>
      <c r="L27" s="40">
        <f>[1]Advance!L26/[1]Deposit!L28*100</f>
        <v>112.83573856400022</v>
      </c>
      <c r="M27" s="42">
        <f t="shared" si="1"/>
        <v>5.9768641583284818</v>
      </c>
    </row>
    <row r="28" spans="1:13">
      <c r="A28" s="49">
        <v>14</v>
      </c>
      <c r="B28" s="23" t="str">
        <f>[1]Advance!B27</f>
        <v>Union Bank Of India</v>
      </c>
      <c r="C28" s="39">
        <f>[1]Advance!C27/[1]Deposit!C29*100</f>
        <v>128.74538980385114</v>
      </c>
      <c r="D28" s="39">
        <f>[1]Advance!D27/[1]Deposit!D29*100</f>
        <v>116.92734371060291</v>
      </c>
      <c r="E28" s="39">
        <f>[1]Advance!E27/[1]Deposit!E29*100</f>
        <v>73.948651231716923</v>
      </c>
      <c r="F28" s="39">
        <f>[1]Advance!F27/[1]Deposit!F29*100</f>
        <v>121.27573976363438</v>
      </c>
      <c r="G28" s="39">
        <f>[1]Advance!G27/[1]Deposit!G29*100</f>
        <v>107.23095315488023</v>
      </c>
      <c r="H28" s="39">
        <f>[1]Advance!H27/[1]Deposit!H29*100</f>
        <v>138.46801379922405</v>
      </c>
      <c r="I28" s="39">
        <f>[1]Advance!I27/[1]Deposit!I29*100</f>
        <v>116.00337157086788</v>
      </c>
      <c r="J28" s="39">
        <f>[1]Advance!J27/[1]Deposit!J29*100</f>
        <v>72.851242415012948</v>
      </c>
      <c r="K28" s="39">
        <f>[1]Advance!K27/[1]Deposit!K29*100</f>
        <v>137.48779103152793</v>
      </c>
      <c r="L28" s="40">
        <f>[1]Advance!L27/[1]Deposit!L29*100</f>
        <v>117.84869829621462</v>
      </c>
      <c r="M28" s="42">
        <f t="shared" si="1"/>
        <v>10.617745141334396</v>
      </c>
    </row>
    <row r="29" spans="1:13">
      <c r="A29" s="49">
        <v>15</v>
      </c>
      <c r="B29" s="23" t="str">
        <f>[1]Advance!B28</f>
        <v>United Bank of India</v>
      </c>
      <c r="C29" s="39" t="e">
        <f>[1]Advance!C28/[1]Deposit!C30*100</f>
        <v>#DIV/0!</v>
      </c>
      <c r="D29" s="39">
        <f>[1]Advance!D28/[1]Deposit!D30*100</f>
        <v>213.19648093841641</v>
      </c>
      <c r="E29" s="39">
        <f>[1]Advance!E28/[1]Deposit!E30*100</f>
        <v>84.482441625298776</v>
      </c>
      <c r="F29" s="39">
        <f>[1]Advance!F28/[1]Deposit!F30*100</f>
        <v>793.60691321620186</v>
      </c>
      <c r="G29" s="39">
        <f>[1]Advance!G28/[1]Deposit!G30*100</f>
        <v>571.59052643394318</v>
      </c>
      <c r="H29" s="39" t="e">
        <f>[1]Advance!H28/[1]Deposit!H30*100</f>
        <v>#DIV/0!</v>
      </c>
      <c r="I29" s="39">
        <f>[1]Advance!I28/[1]Deposit!I30*100</f>
        <v>241.03343465045589</v>
      </c>
      <c r="J29" s="39">
        <f>[1]Advance!J28/[1]Deposit!J30*100</f>
        <v>84.948909141121248</v>
      </c>
      <c r="K29" s="39">
        <f>[1]Advance!K28/[1]Deposit!K30*100</f>
        <v>636.84143331347354</v>
      </c>
      <c r="L29" s="40">
        <f>[1]Advance!L28/[1]Deposit!L30*100</f>
        <v>460.26520611127131</v>
      </c>
      <c r="M29" s="42">
        <f t="shared" si="1"/>
        <v>-111.32532032267187</v>
      </c>
    </row>
    <row r="30" spans="1:13">
      <c r="A30" s="50">
        <v>16</v>
      </c>
      <c r="B30" s="23" t="str">
        <f>[1]Advance!B29</f>
        <v>IDBI Bank</v>
      </c>
      <c r="C30" s="39">
        <f>[1]Advance!C29/[1]Deposit!C31*100</f>
        <v>198.82447958517622</v>
      </c>
      <c r="D30" s="39">
        <f>[1]Advance!D29/[1]Deposit!D31*100</f>
        <v>137.64578386913234</v>
      </c>
      <c r="E30" s="39">
        <f>[1]Advance!E29/[1]Deposit!E31*100</f>
        <v>77.295106612366766</v>
      </c>
      <c r="F30" s="39">
        <f>[1]Advance!F29/[1]Deposit!F31*100</f>
        <v>89.238657288508932</v>
      </c>
      <c r="G30" s="39">
        <f>[1]Advance!G29/[1]Deposit!G31*100</f>
        <v>89.793390092269277</v>
      </c>
      <c r="H30" s="39">
        <f>[1]Advance!H29/[1]Deposit!H31*100</f>
        <v>200.85463733995817</v>
      </c>
      <c r="I30" s="39">
        <f>[1]Advance!I29/[1]Deposit!I31*100</f>
        <v>134.75410399598999</v>
      </c>
      <c r="J30" s="39">
        <f>[1]Advance!J29/[1]Deposit!J31*100</f>
        <v>79.325310114841713</v>
      </c>
      <c r="K30" s="39">
        <f>[1]Advance!K29/[1]Deposit!K31*100</f>
        <v>83.048123296366271</v>
      </c>
      <c r="L30" s="40">
        <f>[1]Advance!L29/[1]Deposit!L31*100</f>
        <v>86.862316649442789</v>
      </c>
      <c r="M30" s="42">
        <f t="shared" si="1"/>
        <v>-2.931073442826488</v>
      </c>
    </row>
    <row r="31" spans="1:13">
      <c r="A31" s="49"/>
      <c r="B31" s="51" t="s">
        <v>66</v>
      </c>
      <c r="C31" s="39">
        <f>[1]Advance!C30/[1]Deposit!C32*100</f>
        <v>120.79513648938793</v>
      </c>
      <c r="D31" s="39">
        <f>[1]Advance!D30/[1]Deposit!D32*100</f>
        <v>122.23488643170231</v>
      </c>
      <c r="E31" s="39">
        <f>[1]Advance!E30/[1]Deposit!E32*100</f>
        <v>75.727713741151305</v>
      </c>
      <c r="F31" s="39">
        <f>[1]Advance!F30/[1]Deposit!F32*100</f>
        <v>106.11113689328917</v>
      </c>
      <c r="G31" s="39">
        <f>[1]Advance!G30/[1]Deposit!G32*100</f>
        <v>100.95541443932845</v>
      </c>
      <c r="H31" s="39">
        <f>[1]Advance!H30/[1]Deposit!H32*100</f>
        <v>121.97596320483419</v>
      </c>
      <c r="I31" s="39">
        <f>[1]Advance!I30/[1]Deposit!I32*100</f>
        <v>116.66335820423674</v>
      </c>
      <c r="J31" s="39">
        <f>[1]Advance!J30/[1]Deposit!J32*100</f>
        <v>57.39559796251298</v>
      </c>
      <c r="K31" s="39">
        <f>[1]Advance!K30/[1]Deposit!K32*100</f>
        <v>121.59714805909603</v>
      </c>
      <c r="L31" s="40">
        <f>[1]Advance!L30/[1]Deposit!L32*100</f>
        <v>103.01878531521015</v>
      </c>
      <c r="M31" s="42">
        <f>L31-G31</f>
        <v>2.0633708758817022</v>
      </c>
    </row>
    <row r="32" spans="1:13">
      <c r="A32" s="49" t="s">
        <v>67</v>
      </c>
      <c r="B32" s="51" t="s">
        <v>68</v>
      </c>
      <c r="C32" s="42"/>
      <c r="D32" s="42"/>
      <c r="E32" s="42"/>
      <c r="F32" s="42"/>
      <c r="G32" s="52"/>
      <c r="H32" s="53"/>
      <c r="I32" s="39"/>
      <c r="J32" s="53"/>
      <c r="K32" s="53"/>
      <c r="L32" s="53"/>
      <c r="M32" s="41"/>
    </row>
    <row r="33" spans="1:13">
      <c r="A33" s="50">
        <v>1</v>
      </c>
      <c r="B33" s="23" t="str">
        <f>[1]Advance!B32</f>
        <v>Karnataka Bank Ltd</v>
      </c>
      <c r="C33" s="39">
        <f>[1]Advance!C32/[1]Deposit!C34*100</f>
        <v>47.368659372013802</v>
      </c>
      <c r="D33" s="39">
        <f>[1]Advance!D32/[1]Deposit!D34*100</f>
        <v>57.470792602238561</v>
      </c>
      <c r="E33" s="39">
        <f>[1]Advance!E32/[1]Deposit!E34*100</f>
        <v>61.111188634723078</v>
      </c>
      <c r="F33" s="39">
        <f>[1]Advance!F32/[1]Deposit!F34*100</f>
        <v>46.666659260161914</v>
      </c>
      <c r="G33" s="39">
        <f>[1]Advance!G32/[1]Deposit!G34*100</f>
        <v>53.078837465291386</v>
      </c>
      <c r="H33" s="39">
        <f>[1]Advance!H32/[1]Deposit!H34*100</f>
        <v>47.666289448776702</v>
      </c>
      <c r="I33" s="39">
        <f>[1]Advance!I32/[1]Deposit!I34*100</f>
        <v>57.024894414847004</v>
      </c>
      <c r="J33" s="39">
        <f>[1]Advance!J32/[1]Deposit!J34*100</f>
        <v>62.311536074659934</v>
      </c>
      <c r="K33" s="39">
        <f>[1]Advance!K32/[1]Deposit!K34*100</f>
        <v>45.255208026797632</v>
      </c>
      <c r="L33" s="39">
        <f>[1]Advance!L32/[1]Deposit!L34*100</f>
        <v>52.77742260182778</v>
      </c>
      <c r="M33" s="42">
        <f t="shared" ref="M33:M70" si="2">L33-G33</f>
        <v>-0.3014148634636058</v>
      </c>
    </row>
    <row r="34" spans="1:13">
      <c r="A34" s="50">
        <v>2</v>
      </c>
      <c r="B34" s="23" t="str">
        <f>[1]Advance!B33</f>
        <v>Kotak Mahendra Bank</v>
      </c>
      <c r="C34" s="39">
        <f>[1]Advance!C33/[1]Deposit!C35*100</f>
        <v>35.008692719549153</v>
      </c>
      <c r="D34" s="39">
        <f>[1]Advance!D33/[1]Deposit!D35*100</f>
        <v>17.806803357105768</v>
      </c>
      <c r="E34" s="39">
        <f>[1]Advance!E33/[1]Deposit!E35*100</f>
        <v>34.692627533944425</v>
      </c>
      <c r="F34" s="39">
        <f>[1]Advance!F33/[1]Deposit!F35*100</f>
        <v>82.573388536844149</v>
      </c>
      <c r="G34" s="39">
        <f>[1]Advance!G33/[1]Deposit!G35*100</f>
        <v>72.195211266667357</v>
      </c>
      <c r="H34" s="39">
        <f>[1]Advance!H33/[1]Deposit!H35*100</f>
        <v>27.300421026294643</v>
      </c>
      <c r="I34" s="39">
        <f>[1]Advance!I33/[1]Deposit!I35*100</f>
        <v>22.764801205695342</v>
      </c>
      <c r="J34" s="39">
        <f>[1]Advance!J33/[1]Deposit!J35*100</f>
        <v>39.005405993578314</v>
      </c>
      <c r="K34" s="39">
        <f>[1]Advance!K33/[1]Deposit!K35*100</f>
        <v>86.008405319251253</v>
      </c>
      <c r="L34" s="39">
        <f>[1]Advance!L33/[1]Deposit!L35*100</f>
        <v>76.328880327931941</v>
      </c>
      <c r="M34" s="42">
        <f t="shared" si="2"/>
        <v>4.1336690612645839</v>
      </c>
    </row>
    <row r="35" spans="1:13">
      <c r="A35" s="50">
        <v>3</v>
      </c>
      <c r="B35" s="23" t="str">
        <f>[1]Advance!B34</f>
        <v>Cathelic Syrian Bank Ltd.</v>
      </c>
      <c r="C35" s="39">
        <f>[1]Advance!C34/[1]Deposit!C36*100</f>
        <v>424.43181818181819</v>
      </c>
      <c r="D35" s="39" t="e">
        <f>[1]Advance!D34/[1]Deposit!D36*100</f>
        <v>#DIV/0!</v>
      </c>
      <c r="E35" s="39">
        <f>[1]Advance!E34/[1]Deposit!E36*100</f>
        <v>82.177299088649548</v>
      </c>
      <c r="F35" s="39" t="e">
        <f>[1]Advance!F34/[1]Deposit!F36*100</f>
        <v>#DIV/0!</v>
      </c>
      <c r="G35" s="39">
        <f>[1]Advance!G34/[1]Deposit!G36*100</f>
        <v>87.096194675812512</v>
      </c>
      <c r="H35" s="39">
        <f>[1]Advance!H34/[1]Deposit!H36*100</f>
        <v>530.28131613782841</v>
      </c>
      <c r="I35" s="39" t="e">
        <f>[1]Advance!I34/[1]Deposit!I36*100</f>
        <v>#DIV/0!</v>
      </c>
      <c r="J35" s="39">
        <f>[1]Advance!J34/[1]Deposit!J36*100</f>
        <v>75.708862167013493</v>
      </c>
      <c r="K35" s="39" t="e">
        <f>[1]Advance!K34/[1]Deposit!K36*100</f>
        <v>#DIV/0!</v>
      </c>
      <c r="L35" s="39">
        <f>[1]Advance!L34/[1]Deposit!L36*100</f>
        <v>84.639467335839811</v>
      </c>
      <c r="M35" s="42">
        <f t="shared" si="2"/>
        <v>-2.4567273399727014</v>
      </c>
    </row>
    <row r="36" spans="1:13">
      <c r="A36" s="50">
        <v>4</v>
      </c>
      <c r="B36" s="23" t="str">
        <f>[1]Advance!B35</f>
        <v>City Union Bank Ltd</v>
      </c>
      <c r="C36" s="39" t="e">
        <f>[1]Advance!C35/[1]Deposit!C37*100</f>
        <v>#DIV/0!</v>
      </c>
      <c r="D36" s="39">
        <f>[1]Advance!D35/[1]Deposit!D37*100</f>
        <v>143.81405162717436</v>
      </c>
      <c r="E36" s="39">
        <f>[1]Advance!E35/[1]Deposit!E37*100</f>
        <v>97.253874544188463</v>
      </c>
      <c r="F36" s="39">
        <f>[1]Advance!F35/[1]Deposit!F37*100</f>
        <v>65.216704345298311</v>
      </c>
      <c r="G36" s="39">
        <f>[1]Advance!G35/[1]Deposit!G37*100</f>
        <v>72.409131740920003</v>
      </c>
      <c r="H36" s="39" t="e">
        <f>[1]Advance!H35/[1]Deposit!H37*100</f>
        <v>#DIV/0!</v>
      </c>
      <c r="I36" s="39">
        <f>[1]Advance!I35/[1]Deposit!I37*100</f>
        <v>207.8324118173727</v>
      </c>
      <c r="J36" s="39">
        <f>[1]Advance!J35/[1]Deposit!J37*100</f>
        <v>168.73483621604487</v>
      </c>
      <c r="K36" s="39">
        <f>[1]Advance!K35/[1]Deposit!K37*100</f>
        <v>51.832637389352008</v>
      </c>
      <c r="L36" s="39">
        <f>[1]Advance!L35/[1]Deposit!L37*100</f>
        <v>69.247718595149323</v>
      </c>
      <c r="M36" s="42">
        <f t="shared" si="2"/>
        <v>-3.1614131457706804</v>
      </c>
    </row>
    <row r="37" spans="1:13">
      <c r="A37" s="50">
        <v>5</v>
      </c>
      <c r="B37" s="23" t="str">
        <f>[1]Advance!B36</f>
        <v>Dhanalaxmi Bank Ltd.</v>
      </c>
      <c r="C37" s="39" t="e">
        <f>[1]Advance!C36/[1]Deposit!C38*100</f>
        <v>#DIV/0!</v>
      </c>
      <c r="D37" s="39">
        <f>[1]Advance!D36/[1]Deposit!D38*100</f>
        <v>48.961937716262973</v>
      </c>
      <c r="E37" s="39">
        <f>[1]Advance!E36/[1]Deposit!E38*100</f>
        <v>73.974591651542639</v>
      </c>
      <c r="F37" s="39">
        <f>[1]Advance!F36/[1]Deposit!F38*100</f>
        <v>139.90616405112442</v>
      </c>
      <c r="G37" s="39">
        <f>[1]Advance!G36/[1]Deposit!G38*100</f>
        <v>133.06559962614639</v>
      </c>
      <c r="H37" s="39" t="e">
        <f>[1]Advance!H36/[1]Deposit!H38*100</f>
        <v>#DIV/0!</v>
      </c>
      <c r="I37" s="39">
        <f>[1]Advance!I36/[1]Deposit!I38*100</f>
        <v>50.26833631484795</v>
      </c>
      <c r="J37" s="39">
        <f>[1]Advance!J36/[1]Deposit!J38*100</f>
        <v>79.557589626239505</v>
      </c>
      <c r="K37" s="39">
        <f>[1]Advance!K36/[1]Deposit!K38*100</f>
        <v>114.92645018040521</v>
      </c>
      <c r="L37" s="39">
        <f>[1]Advance!L36/[1]Deposit!L38*100</f>
        <v>111.63959093111626</v>
      </c>
      <c r="M37" s="42">
        <f t="shared" si="2"/>
        <v>-21.426008695030134</v>
      </c>
    </row>
    <row r="38" spans="1:13">
      <c r="A38" s="50">
        <v>6</v>
      </c>
      <c r="B38" s="23" t="str">
        <f>[1]Advance!B37</f>
        <v>Federal Bank Ltd.</v>
      </c>
      <c r="C38" s="39">
        <f>[1]Advance!C37/[1]Deposit!C39*100</f>
        <v>100.54676224741345</v>
      </c>
      <c r="D38" s="39">
        <f>[1]Advance!D37/[1]Deposit!D39*100</f>
        <v>91.549827722261711</v>
      </c>
      <c r="E38" s="39">
        <f>[1]Advance!E37/[1]Deposit!E39*100</f>
        <v>136.33987365551292</v>
      </c>
      <c r="F38" s="39">
        <f>[1]Advance!F37/[1]Deposit!F39*100</f>
        <v>198.47852429865671</v>
      </c>
      <c r="G38" s="39">
        <f>[1]Advance!G37/[1]Deposit!G39*100</f>
        <v>166.92394075225613</v>
      </c>
      <c r="H38" s="39">
        <f>[1]Advance!H37/[1]Deposit!H39*100</f>
        <v>91.713630734471238</v>
      </c>
      <c r="I38" s="39">
        <f>[1]Advance!I37/[1]Deposit!I39*100</f>
        <v>97.969789839013458</v>
      </c>
      <c r="J38" s="39">
        <f>[1]Advance!J37/[1]Deposit!J39*100</f>
        <v>132.26255585515852</v>
      </c>
      <c r="K38" s="39">
        <f>[1]Advance!K37/[1]Deposit!K39*100</f>
        <v>208.64486025753436</v>
      </c>
      <c r="L38" s="39">
        <f>[1]Advance!L37/[1]Deposit!L39*100</f>
        <v>172.37561727984033</v>
      </c>
      <c r="M38" s="42">
        <f t="shared" si="2"/>
        <v>5.4516765275841976</v>
      </c>
    </row>
    <row r="39" spans="1:13">
      <c r="A39" s="50">
        <v>7</v>
      </c>
      <c r="B39" s="23" t="str">
        <f>[1]Advance!B38</f>
        <v>J and K Bank Ltd</v>
      </c>
      <c r="C39" s="39" t="e">
        <f>[1]Advance!C38/[1]Deposit!C40*100</f>
        <v>#DIV/0!</v>
      </c>
      <c r="D39" s="39" t="e">
        <f>[1]Advance!D38/[1]Deposit!D40*100</f>
        <v>#DIV/0!</v>
      </c>
      <c r="E39" s="39">
        <f>[1]Advance!E38/[1]Deposit!E40*100</f>
        <v>179.9760191846523</v>
      </c>
      <c r="F39" s="39">
        <f>[1]Advance!F38/[1]Deposit!F40*100</f>
        <v>298.19849979599735</v>
      </c>
      <c r="G39" s="39">
        <f>[1]Advance!G38/[1]Deposit!G40*100</f>
        <v>295.18294609997048</v>
      </c>
      <c r="H39" s="39" t="e">
        <f>[1]Advance!H38/[1]Deposit!H40*100</f>
        <v>#DIV/0!</v>
      </c>
      <c r="I39" s="39" t="e">
        <f>[1]Advance!I38/[1]Deposit!I40*100</f>
        <v>#DIV/0!</v>
      </c>
      <c r="J39" s="39">
        <f>[1]Advance!J38/[1]Deposit!J40*100</f>
        <v>230.58500196309382</v>
      </c>
      <c r="K39" s="39">
        <f>[1]Advance!K38/[1]Deposit!K40*100</f>
        <v>353.51514739845129</v>
      </c>
      <c r="L39" s="39">
        <f>[1]Advance!L38/[1]Deposit!L40*100</f>
        <v>350.06987312800544</v>
      </c>
      <c r="M39" s="42">
        <f t="shared" si="2"/>
        <v>54.886927028034961</v>
      </c>
    </row>
    <row r="40" spans="1:13">
      <c r="A40" s="50">
        <v>8</v>
      </c>
      <c r="B40" s="23" t="str">
        <f>[1]Advance!B39</f>
        <v>Karur Vysya Bank Ltd.</v>
      </c>
      <c r="C40" s="39">
        <f>[1]Advance!C39/[1]Deposit!C41*100</f>
        <v>102.81094365063829</v>
      </c>
      <c r="D40" s="39">
        <f>[1]Advance!D39/[1]Deposit!D41*100</f>
        <v>87.188340954589947</v>
      </c>
      <c r="E40" s="39">
        <f>[1]Advance!E39/[1]Deposit!E41*100</f>
        <v>69.951856683337652</v>
      </c>
      <c r="F40" s="39">
        <f>[1]Advance!F39/[1]Deposit!F41*100</f>
        <v>61.112698637630871</v>
      </c>
      <c r="G40" s="39">
        <f>[1]Advance!G39/[1]Deposit!G41*100</f>
        <v>64.480318122084086</v>
      </c>
      <c r="H40" s="39">
        <f>[1]Advance!H39/[1]Deposit!H41*100</f>
        <v>98.800011146485716</v>
      </c>
      <c r="I40" s="39">
        <f>[1]Advance!I39/[1]Deposit!I41*100</f>
        <v>81.549297343824719</v>
      </c>
      <c r="J40" s="39">
        <f>[1]Advance!J39/[1]Deposit!J41*100</f>
        <v>65.642142396977604</v>
      </c>
      <c r="K40" s="39">
        <f>[1]Advance!K39/[1]Deposit!K41*100</f>
        <v>64.864100179682126</v>
      </c>
      <c r="L40" s="39">
        <f>[1]Advance!L39/[1]Deposit!L41*100</f>
        <v>66.188867959756195</v>
      </c>
      <c r="M40" s="42">
        <f t="shared" si="2"/>
        <v>1.7085498376721091</v>
      </c>
    </row>
    <row r="41" spans="1:13">
      <c r="A41" s="50">
        <v>9</v>
      </c>
      <c r="B41" s="23" t="str">
        <f>[1]Advance!B40</f>
        <v>Lakshmi Vilas Bank Ltd</v>
      </c>
      <c r="C41" s="39">
        <f>[1]Advance!C40/[1]Deposit!C42*100</f>
        <v>64.182585632166109</v>
      </c>
      <c r="D41" s="39">
        <f>[1]Advance!D40/[1]Deposit!D42*100</f>
        <v>30.804136623675571</v>
      </c>
      <c r="E41" s="39">
        <f>[1]Advance!E40/[1]Deposit!E42*100</f>
        <v>39.284012373497262</v>
      </c>
      <c r="F41" s="39">
        <f>[1]Advance!F40/[1]Deposit!F42*100</f>
        <v>121.02682584359069</v>
      </c>
      <c r="G41" s="39">
        <f>[1]Advance!G40/[1]Deposit!G42*100</f>
        <v>101.38859663065729</v>
      </c>
      <c r="H41" s="39">
        <f>[1]Advance!H40/[1]Deposit!H42*100</f>
        <v>67.762350251873173</v>
      </c>
      <c r="I41" s="39">
        <f>[1]Advance!I40/[1]Deposit!I42*100</f>
        <v>26.986090621915299</v>
      </c>
      <c r="J41" s="39">
        <f>[1]Advance!J40/[1]Deposit!J42*100</f>
        <v>29.693466530759384</v>
      </c>
      <c r="K41" s="39">
        <f>[1]Advance!K40/[1]Deposit!K42*100</f>
        <v>133.42528288192958</v>
      </c>
      <c r="L41" s="39">
        <f>[1]Advance!L40/[1]Deposit!L42*100</f>
        <v>100.54401642160573</v>
      </c>
      <c r="M41" s="42">
        <f t="shared" si="2"/>
        <v>-0.84458020905155706</v>
      </c>
    </row>
    <row r="42" spans="1:13">
      <c r="A42" s="50">
        <v>10</v>
      </c>
      <c r="B42" s="23" t="str">
        <f>[1]Advance!B41</f>
        <v xml:space="preserve">Ratnakar Bank Ltd </v>
      </c>
      <c r="C42" s="39">
        <f>[1]Advance!C41/[1]Deposit!C43*100</f>
        <v>88.435262714718831</v>
      </c>
      <c r="D42" s="39">
        <f>[1]Advance!D41/[1]Deposit!D43*100</f>
        <v>123.85197649647006</v>
      </c>
      <c r="E42" s="39">
        <f>[1]Advance!E41/[1]Deposit!E43*100</f>
        <v>63.024265432664663</v>
      </c>
      <c r="F42" s="39">
        <f>[1]Advance!F41/[1]Deposit!F43*100</f>
        <v>106.64753827706539</v>
      </c>
      <c r="G42" s="39">
        <f>[1]Advance!G41/[1]Deposit!G43*100</f>
        <v>100.32227941643723</v>
      </c>
      <c r="H42" s="39">
        <f>[1]Advance!H41/[1]Deposit!H43*100</f>
        <v>89.332660932789523</v>
      </c>
      <c r="I42" s="39">
        <f>[1]Advance!I41/[1]Deposit!I43*100</f>
        <v>107.73213585733423</v>
      </c>
      <c r="J42" s="39">
        <f>[1]Advance!J41/[1]Deposit!J43*100</f>
        <v>68.632648652928296</v>
      </c>
      <c r="K42" s="39">
        <f>[1]Advance!K41/[1]Deposit!K43*100</f>
        <v>113.82949377283889</v>
      </c>
      <c r="L42" s="39">
        <f>[1]Advance!L41/[1]Deposit!L43*100</f>
        <v>105.62067716971984</v>
      </c>
      <c r="M42" s="42">
        <f t="shared" si="2"/>
        <v>5.2983977532826145</v>
      </c>
    </row>
    <row r="43" spans="1:13">
      <c r="A43" s="50">
        <v>11</v>
      </c>
      <c r="B43" s="23" t="str">
        <f>[1]Advance!B42</f>
        <v>South Indian Bank Ltd</v>
      </c>
      <c r="C43" s="39">
        <f>[1]Advance!C42/[1]Deposit!C44*100</f>
        <v>273.04261645193264</v>
      </c>
      <c r="D43" s="39">
        <f>[1]Advance!D42/[1]Deposit!D44*100</f>
        <v>73.781995056215607</v>
      </c>
      <c r="E43" s="39">
        <f>[1]Advance!E42/[1]Deposit!E44*100</f>
        <v>99.746413360233149</v>
      </c>
      <c r="F43" s="39">
        <f>[1]Advance!F42/[1]Deposit!F44*100</f>
        <v>60.017041679905262</v>
      </c>
      <c r="G43" s="39">
        <f>[1]Advance!G42/[1]Deposit!G44*100</f>
        <v>66.458757179572245</v>
      </c>
      <c r="H43" s="39">
        <f>[1]Advance!H42/[1]Deposit!H44*100</f>
        <v>242.75979557069846</v>
      </c>
      <c r="I43" s="39">
        <f>[1]Advance!I42/[1]Deposit!I44*100</f>
        <v>69.086275937386247</v>
      </c>
      <c r="J43" s="39">
        <f>[1]Advance!J42/[1]Deposit!J44*100</f>
        <v>90.39359232711783</v>
      </c>
      <c r="K43" s="39">
        <f>[1]Advance!K42/[1]Deposit!K44*100</f>
        <v>58.81974559635794</v>
      </c>
      <c r="L43" s="39">
        <f>[1]Advance!L42/[1]Deposit!L44*100</f>
        <v>64.323939885040033</v>
      </c>
      <c r="M43" s="42">
        <f t="shared" si="2"/>
        <v>-2.1348172945322119</v>
      </c>
    </row>
    <row r="44" spans="1:13">
      <c r="A44" s="50">
        <v>12</v>
      </c>
      <c r="B44" s="23" t="str">
        <f>[1]Advance!B43</f>
        <v>Tamil Nadu Merchantile Bank Ltd.</v>
      </c>
      <c r="C44" s="39" t="e">
        <f>[1]Advance!C43/[1]Deposit!C45*100</f>
        <v>#DIV/0!</v>
      </c>
      <c r="D44" s="39">
        <f>[1]Advance!D43/[1]Deposit!D45*100</f>
        <v>136.14767873398222</v>
      </c>
      <c r="E44" s="39">
        <f>[1]Advance!E43/[1]Deposit!E45*100</f>
        <v>54.143444852491662</v>
      </c>
      <c r="F44" s="39">
        <f>[1]Advance!F43/[1]Deposit!F45*100</f>
        <v>40.971392797103874</v>
      </c>
      <c r="G44" s="39">
        <f>[1]Advance!G43/[1]Deposit!G45*100</f>
        <v>48.349085163012248</v>
      </c>
      <c r="H44" s="39" t="e">
        <f>[1]Advance!H43/[1]Deposit!H45*100</f>
        <v>#DIV/0!</v>
      </c>
      <c r="I44" s="39">
        <f>[1]Advance!I43/[1]Deposit!I45*100</f>
        <v>152.03580525899724</v>
      </c>
      <c r="J44" s="39">
        <f>[1]Advance!J43/[1]Deposit!J45*100</f>
        <v>54.395972647818013</v>
      </c>
      <c r="K44" s="39">
        <f>[1]Advance!K43/[1]Deposit!K45*100</f>
        <v>21.827061456257614</v>
      </c>
      <c r="L44" s="39">
        <f>[1]Advance!L43/[1]Deposit!L45*100</f>
        <v>34.839719926059963</v>
      </c>
      <c r="M44" s="42">
        <f t="shared" si="2"/>
        <v>-13.509365236952284</v>
      </c>
    </row>
    <row r="45" spans="1:13">
      <c r="A45" s="50">
        <v>13</v>
      </c>
      <c r="B45" s="23" t="str">
        <f>[1]Advance!B44</f>
        <v>IndusInd Bank</v>
      </c>
      <c r="C45" s="39">
        <f>[1]Advance!C44/[1]Deposit!C46*100</f>
        <v>41.729108906120409</v>
      </c>
      <c r="D45" s="39">
        <f>[1]Advance!D44/[1]Deposit!D46*100</f>
        <v>325.81393070018629</v>
      </c>
      <c r="E45" s="39">
        <f>[1]Advance!E44/[1]Deposit!E46*100</f>
        <v>1128.6731915132823</v>
      </c>
      <c r="F45" s="39">
        <f>[1]Advance!F44/[1]Deposit!F46*100</f>
        <v>111.17450528349025</v>
      </c>
      <c r="G45" s="39">
        <f>[1]Advance!G44/[1]Deposit!G46*100</f>
        <v>138.6005011733919</v>
      </c>
      <c r="H45" s="39">
        <f>[1]Advance!H44/[1]Deposit!H46*100</f>
        <v>26.712566517412341</v>
      </c>
      <c r="I45" s="39">
        <f>[1]Advance!I44/[1]Deposit!I46*100</f>
        <v>298.2219153420919</v>
      </c>
      <c r="J45" s="39">
        <f>[1]Advance!J44/[1]Deposit!J46*100</f>
        <v>1370.0825530458178</v>
      </c>
      <c r="K45" s="39">
        <f>[1]Advance!K44/[1]Deposit!K46*100</f>
        <v>158.27733551567638</v>
      </c>
      <c r="L45" s="39">
        <f>[1]Advance!L44/[1]Deposit!L46*100</f>
        <v>195.75235679654202</v>
      </c>
      <c r="M45" s="42">
        <f t="shared" si="2"/>
        <v>57.151855623150112</v>
      </c>
    </row>
    <row r="46" spans="1:13">
      <c r="A46" s="50">
        <v>14</v>
      </c>
      <c r="B46" s="23" t="str">
        <f>[1]Advance!B45</f>
        <v>HDFC Bank Ltd</v>
      </c>
      <c r="C46" s="39">
        <f>[1]Advance!C45/[1]Deposit!C47*100</f>
        <v>61.701892203775465</v>
      </c>
      <c r="D46" s="39">
        <f>[1]Advance!D45/[1]Deposit!D47*100</f>
        <v>141.76691277133713</v>
      </c>
      <c r="E46" s="39">
        <f>[1]Advance!E45/[1]Deposit!E47*100</f>
        <v>176.51376526332646</v>
      </c>
      <c r="F46" s="39">
        <f>[1]Advance!F45/[1]Deposit!F47*100</f>
        <v>63.179495871908628</v>
      </c>
      <c r="G46" s="39">
        <f>[1]Advance!G45/[1]Deposit!G47*100</f>
        <v>72.38966735464065</v>
      </c>
      <c r="H46" s="39">
        <f>[1]Advance!H45/[1]Deposit!H47*100</f>
        <v>54.754987759104132</v>
      </c>
      <c r="I46" s="39">
        <f>[1]Advance!I45/[1]Deposit!I47*100</f>
        <v>213.30610762655451</v>
      </c>
      <c r="J46" s="39">
        <f>[1]Advance!J45/[1]Deposit!J47*100</f>
        <v>168.122207896822</v>
      </c>
      <c r="K46" s="39">
        <f>[1]Advance!K45/[1]Deposit!K47*100</f>
        <v>64.97701664084839</v>
      </c>
      <c r="L46" s="39">
        <f>[1]Advance!L45/[1]Deposit!L47*100</f>
        <v>74.403994165729841</v>
      </c>
      <c r="M46" s="42">
        <f t="shared" si="2"/>
        <v>2.014326811089191</v>
      </c>
    </row>
    <row r="47" spans="1:13">
      <c r="A47" s="50">
        <v>15</v>
      </c>
      <c r="B47" s="23" t="str">
        <f>[1]Advance!B46</f>
        <v xml:space="preserve">Axis Bank Ltd </v>
      </c>
      <c r="C47" s="39">
        <f>[1]Advance!C46/[1]Deposit!C48*100</f>
        <v>14.429332265154041</v>
      </c>
      <c r="D47" s="39">
        <f>[1]Advance!D46/[1]Deposit!D48*100</f>
        <v>36.788193936884895</v>
      </c>
      <c r="E47" s="39">
        <f>[1]Advance!E46/[1]Deposit!E48*100</f>
        <v>89.740354071081171</v>
      </c>
      <c r="F47" s="39">
        <f>[1]Advance!F46/[1]Deposit!F48*100</f>
        <v>137.91200386162916</v>
      </c>
      <c r="G47" s="39">
        <f>[1]Advance!G46/[1]Deposit!G48*100</f>
        <v>114.25362886790317</v>
      </c>
      <c r="H47" s="39">
        <f>[1]Advance!H46/[1]Deposit!H48*100</f>
        <v>14.793013916905137</v>
      </c>
      <c r="I47" s="39">
        <f>[1]Advance!I46/[1]Deposit!I48*100</f>
        <v>35.287286993116361</v>
      </c>
      <c r="J47" s="39">
        <f>[1]Advance!J46/[1]Deposit!J48*100</f>
        <v>107.77976308649946</v>
      </c>
      <c r="K47" s="39">
        <f>[1]Advance!K46/[1]Deposit!K48*100</f>
        <v>140.67092630073131</v>
      </c>
      <c r="L47" s="39">
        <f>[1]Advance!L46/[1]Deposit!L48*100</f>
        <v>119.85755804301536</v>
      </c>
      <c r="M47" s="42">
        <f t="shared" si="2"/>
        <v>5.6039291751121851</v>
      </c>
    </row>
    <row r="48" spans="1:13">
      <c r="A48" s="50">
        <v>16</v>
      </c>
      <c r="B48" s="23" t="str">
        <f>[1]Advance!B47</f>
        <v>ICICI Bank Ltd</v>
      </c>
      <c r="C48" s="39">
        <f>[1]Advance!C47/[1]Deposit!C49*100</f>
        <v>69.17031278953975</v>
      </c>
      <c r="D48" s="39">
        <f>[1]Advance!D47/[1]Deposit!D49*100</f>
        <v>122.5560835723859</v>
      </c>
      <c r="E48" s="39">
        <f>[1]Advance!E47/[1]Deposit!E49*100</f>
        <v>71.836253493508224</v>
      </c>
      <c r="F48" s="39">
        <f>[1]Advance!F47/[1]Deposit!F49*100</f>
        <v>64.333114810301723</v>
      </c>
      <c r="G48" s="39">
        <f>[1]Advance!G47/[1]Deposit!G49*100</f>
        <v>66.565907568291692</v>
      </c>
      <c r="H48" s="39">
        <f>[1]Advance!H47/[1]Deposit!H49*100</f>
        <v>61.778703575733338</v>
      </c>
      <c r="I48" s="39">
        <f>[1]Advance!I47/[1]Deposit!I49*100</f>
        <v>128.74403500701726</v>
      </c>
      <c r="J48" s="39">
        <f>[1]Advance!J47/[1]Deposit!J49*100</f>
        <v>64.918626294098743</v>
      </c>
      <c r="K48" s="39">
        <f>[1]Advance!K47/[1]Deposit!K49*100</f>
        <v>67.031197752090065</v>
      </c>
      <c r="L48" s="39">
        <f>[1]Advance!L47/[1]Deposit!L49*100</f>
        <v>67.850528984117005</v>
      </c>
      <c r="M48" s="42">
        <f t="shared" si="2"/>
        <v>1.2846214158253133</v>
      </c>
    </row>
    <row r="49" spans="1:13">
      <c r="A49" s="50">
        <v>17</v>
      </c>
      <c r="B49" s="23" t="str">
        <f>[1]Advance!B48</f>
        <v>YES BANK Ltd.</v>
      </c>
      <c r="C49" s="39">
        <f>[1]Advance!C48/[1]Deposit!C50*100</f>
        <v>64.85400134847778</v>
      </c>
      <c r="D49" s="39">
        <f>[1]Advance!D48/[1]Deposit!D50*100</f>
        <v>1323.4894772572979</v>
      </c>
      <c r="E49" s="39">
        <f>[1]Advance!E48/[1]Deposit!E50*100</f>
        <v>121.4417911242446</v>
      </c>
      <c r="F49" s="39">
        <f>[1]Advance!F48/[1]Deposit!F50*100</f>
        <v>91.968500067570062</v>
      </c>
      <c r="G49" s="39">
        <f>[1]Advance!G48/[1]Deposit!G50*100</f>
        <v>94.806579253030307</v>
      </c>
      <c r="H49" s="39">
        <f>[1]Advance!H48/[1]Deposit!H50*100</f>
        <v>1811.7505995203835</v>
      </c>
      <c r="I49" s="39">
        <f>[1]Advance!I48/[1]Deposit!I50*100</f>
        <v>1268.3469004383219</v>
      </c>
      <c r="J49" s="39">
        <f>[1]Advance!J48/[1]Deposit!J50*100</f>
        <v>109.22051939475166</v>
      </c>
      <c r="K49" s="39">
        <f>[1]Advance!K48/[1]Deposit!K50*100</f>
        <v>99.351955692817342</v>
      </c>
      <c r="L49" s="39">
        <f>[1]Advance!L48/[1]Deposit!L50*100</f>
        <v>103.43332723915691</v>
      </c>
      <c r="M49" s="42">
        <f t="shared" si="2"/>
        <v>8.6267479861266025</v>
      </c>
    </row>
    <row r="50" spans="1:13">
      <c r="A50" s="50">
        <v>18</v>
      </c>
      <c r="B50" s="23" t="str">
        <f>[1]Advance!B49</f>
        <v>Bandhan Bank</v>
      </c>
      <c r="C50" s="39"/>
      <c r="D50" s="39"/>
      <c r="E50" s="39"/>
      <c r="F50" s="39"/>
      <c r="G50" s="39"/>
      <c r="H50" s="39"/>
      <c r="I50" s="39">
        <f>[1]Advance!I49/[1]Deposit!I51*100</f>
        <v>314.4085781302357</v>
      </c>
      <c r="J50" s="39">
        <f>[1]Advance!J49/[1]Deposit!J51*100</f>
        <v>100.39581022681708</v>
      </c>
      <c r="K50" s="39">
        <f>[1]Advance!K49/[1]Deposit!K51*100</f>
        <v>52.286288197502763</v>
      </c>
      <c r="L50" s="39">
        <f>[1]Advance!L49/[1]Deposit!L51*100</f>
        <v>60.983465252228306</v>
      </c>
      <c r="M50" s="42">
        <f t="shared" si="2"/>
        <v>60.983465252228306</v>
      </c>
    </row>
    <row r="51" spans="1:13">
      <c r="A51" s="49"/>
      <c r="B51" s="51" t="s">
        <v>69</v>
      </c>
      <c r="C51" s="39">
        <f>[1]Advance!C50/[1]Deposit!C52*100</f>
        <v>52.449882663357982</v>
      </c>
      <c r="D51" s="39">
        <f>[1]Advance!D50/[1]Deposit!D52*100</f>
        <v>75.019994811988084</v>
      </c>
      <c r="E51" s="39">
        <f>[1]Advance!E50/[1]Deposit!E52*100</f>
        <v>84.940338402464874</v>
      </c>
      <c r="F51" s="39">
        <f>[1]Advance!F50/[1]Deposit!F52*100</f>
        <v>79.170432066888054</v>
      </c>
      <c r="G51" s="39">
        <f>[1]Advance!G50/[1]Deposit!G52*100</f>
        <v>78.71302682508167</v>
      </c>
      <c r="H51" s="39">
        <f>[1]Advance!H50/[1]Deposit!H52*100</f>
        <v>50.609223051017494</v>
      </c>
      <c r="I51" s="39">
        <f>[1]Advance!I50/[1]Deposit!I52*100</f>
        <v>78.65284220828967</v>
      </c>
      <c r="J51" s="39">
        <f>[1]Advance!J50/[1]Deposit!J52*100</f>
        <v>86.925752438682053</v>
      </c>
      <c r="K51" s="39">
        <f>[1]Advance!K50/[1]Deposit!K52*100</f>
        <v>81.939659052488068</v>
      </c>
      <c r="L51" s="39">
        <f>[1]Advance!L50/[1]Deposit!L52*100</f>
        <v>81.30534281480233</v>
      </c>
      <c r="M51" s="42">
        <f>L51-G51</f>
        <v>2.5923159897206602</v>
      </c>
    </row>
    <row r="52" spans="1:13">
      <c r="A52" s="49" t="s">
        <v>70</v>
      </c>
      <c r="B52" s="51" t="s">
        <v>71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1"/>
    </row>
    <row r="53" spans="1:13">
      <c r="A53" s="49">
        <v>1</v>
      </c>
      <c r="B53" s="23" t="str">
        <f>[1]Advance!B52</f>
        <v xml:space="preserve">Kavery Grameena Bank </v>
      </c>
      <c r="C53" s="39">
        <f>[1]Advance!C52/[1]Deposit!C54*100</f>
        <v>101.89795685090921</v>
      </c>
      <c r="D53" s="39">
        <f>[1]Advance!D52/[1]Deposit!D54*100</f>
        <v>74.563130083881845</v>
      </c>
      <c r="E53" s="39">
        <f>[1]Advance!E52/[1]Deposit!E54*100</f>
        <v>28.66363713415787</v>
      </c>
      <c r="F53" s="39">
        <f>[1]Advance!F52/[1]Deposit!F54*100</f>
        <v>22.831561584588819</v>
      </c>
      <c r="G53" s="39">
        <f>[1]Advance!G52/[1]Deposit!G54*100</f>
        <v>68.729325714079692</v>
      </c>
      <c r="H53" s="39">
        <f>[1]Advance!H52/[1]Deposit!H54*100</f>
        <v>106.02825083163697</v>
      </c>
      <c r="I53" s="39">
        <f>[1]Advance!I52/[1]Deposit!I54*100</f>
        <v>77.868247366920755</v>
      </c>
      <c r="J53" s="39">
        <f>[1]Advance!J52/[1]Deposit!J54*100</f>
        <v>24.317500832316057</v>
      </c>
      <c r="K53" s="39">
        <f>[1]Advance!K52/[1]Deposit!K54*100</f>
        <v>23.466149609004255</v>
      </c>
      <c r="L53" s="39">
        <f>[1]Advance!L52/[1]Deposit!L54*100</f>
        <v>69.287504009654583</v>
      </c>
      <c r="M53" s="42">
        <f t="shared" si="2"/>
        <v>0.55817829557489063</v>
      </c>
    </row>
    <row r="54" spans="1:13">
      <c r="A54" s="50">
        <v>2</v>
      </c>
      <c r="B54" s="23" t="str">
        <f>[1]Advance!B53</f>
        <v>Pragathi Krishna  Grameena Bank</v>
      </c>
      <c r="C54" s="39">
        <f>[1]Advance!C53/[1]Deposit!C55*100</f>
        <v>143.94873746549405</v>
      </c>
      <c r="D54" s="39">
        <f>[1]Advance!D53/[1]Deposit!D55*100</f>
        <v>92.801364637710975</v>
      </c>
      <c r="E54" s="39">
        <f>[1]Advance!E53/[1]Deposit!E55*100</f>
        <v>35.893109860934047</v>
      </c>
      <c r="F54" s="39" t="e">
        <f>[1]Advance!F53/[1]Deposit!F55*100</f>
        <v>#DIV/0!</v>
      </c>
      <c r="G54" s="39">
        <f>[1]Advance!G53/[1]Deposit!G55*100</f>
        <v>87.088956766451645</v>
      </c>
      <c r="H54" s="39">
        <f>[1]Advance!H53/[1]Deposit!H55*100</f>
        <v>150.02707340055974</v>
      </c>
      <c r="I54" s="39">
        <f>[1]Advance!I53/[1]Deposit!I55*100</f>
        <v>96.720091018524897</v>
      </c>
      <c r="J54" s="39">
        <f>[1]Advance!J53/[1]Deposit!J55*100</f>
        <v>41.77211663112972</v>
      </c>
      <c r="K54" s="39" t="e">
        <f>[1]Advance!K53/[1]Deposit!K55*100</f>
        <v>#DIV/0!</v>
      </c>
      <c r="L54" s="39">
        <f>[1]Advance!L53/[1]Deposit!L55*100</f>
        <v>94.600576943679883</v>
      </c>
      <c r="M54" s="42">
        <f t="shared" si="2"/>
        <v>7.511620177228238</v>
      </c>
    </row>
    <row r="55" spans="1:13">
      <c r="A55" s="50">
        <v>3</v>
      </c>
      <c r="B55" s="23" t="str">
        <f>[1]Advance!B54</f>
        <v>Karnataka Vikas Grameena Bank</v>
      </c>
      <c r="C55" s="39">
        <f>[1]Advance!C54/[1]Deposit!C56*100</f>
        <v>132.53360044733552</v>
      </c>
      <c r="D55" s="39">
        <f>[1]Advance!D54/[1]Deposit!D56*100</f>
        <v>81.649959168215119</v>
      </c>
      <c r="E55" s="39">
        <f>[1]Advance!E54/[1]Deposit!E56*100</f>
        <v>24.787655863334326</v>
      </c>
      <c r="F55" s="39" t="e">
        <f>[1]Advance!F54/[1]Deposit!F56*100</f>
        <v>#DIV/0!</v>
      </c>
      <c r="G55" s="39">
        <f>[1]Advance!G54/[1]Deposit!G56*100</f>
        <v>81.010247992615447</v>
      </c>
      <c r="H55" s="39">
        <f>[1]Advance!H54/[1]Deposit!H56*100</f>
        <v>131.5805894537495</v>
      </c>
      <c r="I55" s="39">
        <f>[1]Advance!I54/[1]Deposit!I56*100</f>
        <v>67.591451502501016</v>
      </c>
      <c r="J55" s="39">
        <f>[1]Advance!J54/[1]Deposit!J56*100</f>
        <v>24.607332038124731</v>
      </c>
      <c r="K55" s="39" t="e">
        <f>[1]Advance!K54/[1]Deposit!K56*100</f>
        <v>#DIV/0!</v>
      </c>
      <c r="L55" s="39">
        <f>[1]Advance!L54/[1]Deposit!L56*100</f>
        <v>80.867883064235158</v>
      </c>
      <c r="M55" s="42">
        <f t="shared" si="2"/>
        <v>-0.1423649283802888</v>
      </c>
    </row>
    <row r="56" spans="1:13">
      <c r="A56" s="49"/>
      <c r="B56" s="51" t="s">
        <v>72</v>
      </c>
      <c r="C56" s="39">
        <f>[1]Advance!C55/[1]Deposit!C57*100</f>
        <v>128.52565609297787</v>
      </c>
      <c r="D56" s="39">
        <f>[1]Advance!D55/[1]Deposit!D57*100</f>
        <v>85.14309957068923</v>
      </c>
      <c r="E56" s="39">
        <f>[1]Advance!E55/[1]Deposit!E57*100</f>
        <v>31.103478641731975</v>
      </c>
      <c r="F56" s="39">
        <f>[1]Advance!F55/[1]Deposit!F57*100</f>
        <v>22.831561584588819</v>
      </c>
      <c r="G56" s="39">
        <f>[1]Advance!G55/[1]Deposit!G57*100</f>
        <v>80.724449759971648</v>
      </c>
      <c r="H56" s="39">
        <f>[1]Advance!H55/[1]Deposit!H57*100</f>
        <v>131.70808917101814</v>
      </c>
      <c r="I56" s="39">
        <f>[1]Advance!I55/[1]Deposit!I57*100</f>
        <v>83.416234305498449</v>
      </c>
      <c r="J56" s="39">
        <f>[1]Advance!J55/[1]Deposit!J57*100</f>
        <v>32.797508167004537</v>
      </c>
      <c r="K56" s="39">
        <f>[1]Advance!K55/[1]Deposit!K57*100</f>
        <v>23.466149609004255</v>
      </c>
      <c r="L56" s="39">
        <f>[1]Advance!L55/[1]Deposit!L57*100</f>
        <v>83.679472459873182</v>
      </c>
      <c r="M56" s="42">
        <f t="shared" si="2"/>
        <v>2.9550226999015337</v>
      </c>
    </row>
    <row r="57" spans="1:13">
      <c r="A57" s="51" t="s">
        <v>73</v>
      </c>
      <c r="B57" s="23"/>
      <c r="C57" s="39">
        <f>[1]Advance!C56/[1]Deposit!C58*100</f>
        <v>85.450383843187169</v>
      </c>
      <c r="D57" s="39">
        <f>[1]Advance!D56/[1]Deposit!D58*100</f>
        <v>79.097785536423302</v>
      </c>
      <c r="E57" s="39">
        <f>[1]Advance!E56/[1]Deposit!E58*100</f>
        <v>64.560109550917517</v>
      </c>
      <c r="F57" s="39">
        <f>[1]Advance!F56/[1]Deposit!F58*100</f>
        <v>77.418956507830757</v>
      </c>
      <c r="G57" s="39">
        <f>[1]Advance!G56/[1]Deposit!G58*100</f>
        <v>75.616677200115177</v>
      </c>
      <c r="H57" s="39">
        <f>[1]Advance!H56/[1]Deposit!H58*100</f>
        <v>86.115158579809304</v>
      </c>
      <c r="I57" s="39">
        <f>[1]Advance!I56/[1]Deposit!I58*100</f>
        <v>76.905014416027413</v>
      </c>
      <c r="J57" s="39">
        <f>[1]Advance!J56/[1]Deposit!J58*100</f>
        <v>60.815911262643674</v>
      </c>
      <c r="K57" s="39">
        <f>[1]Advance!K56/[1]Deposit!K58*100</f>
        <v>80.19783753182142</v>
      </c>
      <c r="L57" s="39">
        <f>[1]Advance!L56/[1]Deposit!L58*100</f>
        <v>76.24626959311891</v>
      </c>
      <c r="M57" s="42">
        <f t="shared" si="2"/>
        <v>0.62959239300373326</v>
      </c>
    </row>
    <row r="58" spans="1:13">
      <c r="A58" s="51" t="s">
        <v>74</v>
      </c>
      <c r="B58" s="51"/>
      <c r="C58" s="39">
        <f>[1]Advance!C57/[1]Deposit!C59*100</f>
        <v>95.352271851692379</v>
      </c>
      <c r="D58" s="39">
        <f>[1]Advance!D57/[1]Deposit!D59*100</f>
        <v>79.65483310408213</v>
      </c>
      <c r="E58" s="39">
        <f>[1]Advance!E57/[1]Deposit!E59*100</f>
        <v>61.801413638744421</v>
      </c>
      <c r="F58" s="39">
        <f>[1]Advance!F57/[1]Deposit!F59*100</f>
        <v>77.202442889641844</v>
      </c>
      <c r="G58" s="39">
        <f>[1]Advance!G57/[1]Deposit!G59*100</f>
        <v>75.868829537319684</v>
      </c>
      <c r="H58" s="39">
        <f>[1]Advance!H57/[1]Deposit!H59*100</f>
        <v>97.256466907409958</v>
      </c>
      <c r="I58" s="39">
        <f>[1]Advance!I57/[1]Deposit!I59*100</f>
        <v>77.437266215516203</v>
      </c>
      <c r="J58" s="39">
        <f>[1]Advance!J57/[1]Deposit!J59*100</f>
        <v>58.613285792550606</v>
      </c>
      <c r="K58" s="39">
        <f>[1]Advance!K57/[1]Deposit!K59*100</f>
        <v>79.981263641365658</v>
      </c>
      <c r="L58" s="39">
        <f>[1]Advance!L57/[1]Deposit!L59*100</f>
        <v>76.608618348866969</v>
      </c>
      <c r="M58" s="42">
        <f t="shared" si="2"/>
        <v>0.73978881154728526</v>
      </c>
    </row>
    <row r="59" spans="1:13">
      <c r="A59" s="49" t="s">
        <v>75</v>
      </c>
      <c r="B59" s="51" t="s">
        <v>76</v>
      </c>
      <c r="C59" s="42"/>
      <c r="D59" s="42"/>
      <c r="E59" s="42"/>
      <c r="F59" s="42"/>
      <c r="G59" s="52"/>
      <c r="H59" s="42"/>
      <c r="I59" s="42"/>
      <c r="J59" s="42"/>
      <c r="K59" s="42"/>
      <c r="L59" s="42"/>
      <c r="M59" s="41"/>
    </row>
    <row r="60" spans="1:13">
      <c r="A60" s="50">
        <v>1</v>
      </c>
      <c r="B60" s="23" t="str">
        <f>[1]Advance!B59</f>
        <v>KSCARD Bk.Ltd</v>
      </c>
      <c r="C60" s="39" t="e">
        <f>[1]Advance!C59/[1]Deposit!C61*100</f>
        <v>#DIV/0!</v>
      </c>
      <c r="D60" s="39" t="e">
        <f>[1]Advance!D59/[1]Deposit!D61*100</f>
        <v>#DIV/0!</v>
      </c>
      <c r="E60" s="39">
        <f>[1]Advance!E59/[1]Deposit!E61*100</f>
        <v>0</v>
      </c>
      <c r="F60" s="39" t="e">
        <f>[1]Advance!F59/[1]Deposit!F61*100</f>
        <v>#DIV/0!</v>
      </c>
      <c r="G60" s="39">
        <f>[1]Advance!G59/[1]Deposit!G61*100</f>
        <v>716.90289867860167</v>
      </c>
      <c r="H60" s="39" t="e">
        <f>[1]Advance!H59/[1]Deposit!H61*100</f>
        <v>#DIV/0!</v>
      </c>
      <c r="I60" s="39" t="e">
        <f>[1]Advance!I59/[1]Deposit!I61*100</f>
        <v>#DIV/0!</v>
      </c>
      <c r="J60" s="39">
        <f>[1]Advance!J59/[1]Deposit!J61*100</f>
        <v>0</v>
      </c>
      <c r="K60" s="39">
        <f>[1]Advance!K59/[1]Deposit!K61*100</f>
        <v>0</v>
      </c>
      <c r="L60" s="39">
        <f>[1]Advance!L59/[1]Deposit!L61*100</f>
        <v>639.89483261478108</v>
      </c>
      <c r="M60" s="42">
        <f t="shared" si="2"/>
        <v>-77.008066063820593</v>
      </c>
    </row>
    <row r="61" spans="1:13" ht="18.75">
      <c r="A61" s="54">
        <v>2</v>
      </c>
      <c r="B61" s="23" t="str">
        <f>[1]Advance!B60</f>
        <v xml:space="preserve">K.S.Coop Apex Bank ltd </v>
      </c>
      <c r="C61" s="39">
        <f>[1]Advance!C60/[1]Deposit!C62*100</f>
        <v>105.35639400083141</v>
      </c>
      <c r="D61" s="39">
        <f>[1]Advance!D60/[1]Deposit!D62*100</f>
        <v>105.40817246426512</v>
      </c>
      <c r="E61" s="39">
        <f>[1]Advance!E60/[1]Deposit!E62*100</f>
        <v>105.40817246426512</v>
      </c>
      <c r="F61" s="39">
        <f>[1]Advance!F60/[1]Deposit!F62*100</f>
        <v>56.96294580171061</v>
      </c>
      <c r="G61" s="39">
        <f>[1]Advance!G60/[1]Deposit!G62*100</f>
        <v>91.096381228465305</v>
      </c>
      <c r="H61" s="39">
        <f>[1]Advance!H60/[1]Deposit!H62*100</f>
        <v>103.48429474040759</v>
      </c>
      <c r="I61" s="39">
        <f>[1]Advance!I60/[1]Deposit!I62*100</f>
        <v>104.16543689752915</v>
      </c>
      <c r="J61" s="39">
        <f>[1]Advance!J60/[1]Deposit!J62*100</f>
        <v>0.20669373744139319</v>
      </c>
      <c r="K61" s="39">
        <f>[1]Advance!K60/[1]Deposit!K62*100</f>
        <v>109.77594858379447</v>
      </c>
      <c r="L61" s="39">
        <f>[1]Advance!L60/[1]Deposit!L62*100</f>
        <v>85.6210468632881</v>
      </c>
      <c r="M61" s="42">
        <f t="shared" si="2"/>
        <v>-5.4753343651772042</v>
      </c>
    </row>
    <row r="62" spans="1:13">
      <c r="A62" s="50">
        <v>3</v>
      </c>
      <c r="B62" s="23" t="str">
        <f>[1]Advance!B61</f>
        <v>Indl.Co.Op.Bank ltd.</v>
      </c>
      <c r="C62" s="39" t="e">
        <f>[1]Advance!C61/[1]Deposit!C63*100</f>
        <v>#DIV/0!</v>
      </c>
      <c r="D62" s="39">
        <f>[1]Advance!D61/[1]Deposit!D63*100</f>
        <v>19.708396178984415</v>
      </c>
      <c r="E62" s="39">
        <f>[1]Advance!E61/[1]Deposit!E63*100</f>
        <v>44.125065994016545</v>
      </c>
      <c r="F62" s="39">
        <f>[1]Advance!F61/[1]Deposit!F63*100</f>
        <v>69.33050269163698</v>
      </c>
      <c r="G62" s="39">
        <f>[1]Advance!G61/[1]Deposit!G63*100</f>
        <v>52.934057408844069</v>
      </c>
      <c r="H62" s="39" t="e">
        <f>[1]Advance!H61/[1]Deposit!H63*100</f>
        <v>#DIV/0!</v>
      </c>
      <c r="I62" s="39">
        <f>[1]Advance!I61/[1]Deposit!I63*100</f>
        <v>19.708396178984415</v>
      </c>
      <c r="J62" s="39">
        <f>[1]Advance!J61/[1]Deposit!J63*100</f>
        <v>44.125065994016545</v>
      </c>
      <c r="K62" s="39">
        <f>[1]Advance!K61/[1]Deposit!K63*100</f>
        <v>69.33050269163698</v>
      </c>
      <c r="L62" s="39">
        <f>[1]Advance!L61/[1]Deposit!L63*100</f>
        <v>52.934057408844069</v>
      </c>
      <c r="M62" s="42">
        <f t="shared" si="2"/>
        <v>0</v>
      </c>
    </row>
    <row r="63" spans="1:13">
      <c r="A63" s="49"/>
      <c r="B63" s="23" t="str">
        <f>[1]Advance!B62</f>
        <v>Total (E)</v>
      </c>
      <c r="C63" s="39">
        <f>[1]Advance!C62/[1]Deposit!C64*100</f>
        <v>126.86030444863347</v>
      </c>
      <c r="D63" s="39">
        <f>[1]Advance!D62/[1]Deposit!D64*100</f>
        <v>105.18811226995066</v>
      </c>
      <c r="E63" s="39">
        <f>[1]Advance!E62/[1]Deposit!E64*100</f>
        <v>98.996494638160129</v>
      </c>
      <c r="F63" s="39">
        <f>[1]Advance!F62/[1]Deposit!F64*100</f>
        <v>57.13745130952114</v>
      </c>
      <c r="G63" s="39">
        <f>[1]Advance!G62/[1]Deposit!G64*100</f>
        <v>95.882394809821221</v>
      </c>
      <c r="H63" s="39">
        <f>[1]Advance!H62/[1]Deposit!H64*100</f>
        <v>120.39307940004196</v>
      </c>
      <c r="I63" s="39">
        <f>[1]Advance!I62/[1]Deposit!I64*100</f>
        <v>103.85476079510568</v>
      </c>
      <c r="J63" s="39">
        <f>[1]Advance!J62/[1]Deposit!J64*100</f>
        <v>1.4179185792296245</v>
      </c>
      <c r="K63" s="39">
        <f>[1]Advance!K62/[1]Deposit!K64*100</f>
        <v>108.67967830935872</v>
      </c>
      <c r="L63" s="39">
        <f>[1]Advance!L62/[1]Deposit!L64*100</f>
        <v>90.256751323959676</v>
      </c>
      <c r="M63" s="42">
        <f t="shared" si="2"/>
        <v>-5.6256434858615449</v>
      </c>
    </row>
    <row r="64" spans="1:13">
      <c r="A64" s="50" t="s">
        <v>77</v>
      </c>
      <c r="B64" s="23" t="str">
        <f>[1]Advance!B63</f>
        <v>KSFC</v>
      </c>
      <c r="C64" s="39" t="e">
        <f>[1]Advance!C63/[1]Deposit!C65*100</f>
        <v>#DIV/0!</v>
      </c>
      <c r="D64" s="39" t="e">
        <f>[1]Advance!D63/[1]Deposit!D65*100</f>
        <v>#DIV/0!</v>
      </c>
      <c r="E64" s="39" t="e">
        <f>[1]Advance!E63/[1]Deposit!E65*100</f>
        <v>#DIV/0!</v>
      </c>
      <c r="F64" s="39" t="e">
        <f>[1]Advance!F63/[1]Deposit!F65*100</f>
        <v>#DIV/0!</v>
      </c>
      <c r="G64" s="39" t="e">
        <f>[1]Advance!G63/[1]Deposit!G65*100</f>
        <v>#DIV/0!</v>
      </c>
      <c r="H64" s="39" t="e">
        <f>[1]Advance!H63/[1]Deposit!H65*100</f>
        <v>#DIV/0!</v>
      </c>
      <c r="I64" s="39" t="e">
        <f>[1]Advance!I63/[1]Deposit!I65*100</f>
        <v>#DIV/0!</v>
      </c>
      <c r="J64" s="39" t="e">
        <f>[1]Advance!J63/[1]Deposit!J65*100</f>
        <v>#DIV/0!</v>
      </c>
      <c r="K64" s="39" t="e">
        <f>[1]Advance!K63/[1]Deposit!K65*100</f>
        <v>#DIV/0!</v>
      </c>
      <c r="L64" s="39" t="e">
        <f>[1]Advance!L63/[1]Deposit!L65*100</f>
        <v>#DIV/0!</v>
      </c>
      <c r="M64" s="42" t="e">
        <f t="shared" si="2"/>
        <v>#DIV/0!</v>
      </c>
    </row>
    <row r="65" spans="1:13">
      <c r="A65" s="50"/>
      <c r="B65" s="55" t="s">
        <v>78</v>
      </c>
      <c r="C65" s="39" t="e">
        <f>[1]Advance!C64/[1]Deposit!C66*100</f>
        <v>#DIV/0!</v>
      </c>
      <c r="D65" s="39" t="e">
        <f>[1]Advance!D64/[1]Deposit!D66*100</f>
        <v>#DIV/0!</v>
      </c>
      <c r="E65" s="39" t="e">
        <f>[1]Advance!E64/[1]Deposit!E66*100</f>
        <v>#DIV/0!</v>
      </c>
      <c r="F65" s="39" t="e">
        <f>[1]Advance!F64/[1]Deposit!F66*100</f>
        <v>#DIV/0!</v>
      </c>
      <c r="G65" s="39" t="e">
        <f>[1]Advance!G64/[1]Deposit!G66*100</f>
        <v>#DIV/0!</v>
      </c>
      <c r="H65" s="39" t="e">
        <f>[1]Advance!H64/[1]Deposit!H66*100</f>
        <v>#DIV/0!</v>
      </c>
      <c r="I65" s="39" t="e">
        <f>[1]Advance!I64/[1]Deposit!I66*100</f>
        <v>#DIV/0!</v>
      </c>
      <c r="J65" s="39" t="e">
        <f>[1]Advance!J64/[1]Deposit!J66*100</f>
        <v>#DIV/0!</v>
      </c>
      <c r="K65" s="39" t="e">
        <f>[1]Advance!K64/[1]Deposit!K66*100</f>
        <v>#DIV/0!</v>
      </c>
      <c r="L65" s="39" t="e">
        <f>[1]Advance!L64/[1]Deposit!L66*100</f>
        <v>#DIV/0!</v>
      </c>
      <c r="M65" s="42" t="e">
        <f t="shared" si="2"/>
        <v>#DIV/0!</v>
      </c>
    </row>
    <row r="66" spans="1:13">
      <c r="A66" s="50" t="s">
        <v>79</v>
      </c>
      <c r="B66" s="55" t="s">
        <v>80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</row>
    <row r="67" spans="1:13">
      <c r="A67" s="50">
        <v>1</v>
      </c>
      <c r="B67" s="23" t="str">
        <f>[1]Advance!B66</f>
        <v>Equitas Small Finance Bank</v>
      </c>
      <c r="C67" s="39" t="e">
        <f>[1]Advance!C66/[1]Deposit!C68*100</f>
        <v>#DIV/0!</v>
      </c>
      <c r="D67" s="39" t="e">
        <f>[1]Advance!D66/[1]Deposit!D68*100</f>
        <v>#DIV/0!</v>
      </c>
      <c r="E67" s="39" t="e">
        <f>[1]Advance!E66/[1]Deposit!E68*100</f>
        <v>#DIV/0!</v>
      </c>
      <c r="F67" s="39" t="e">
        <f>[1]Advance!F66/[1]Deposit!F68*100</f>
        <v>#DIV/0!</v>
      </c>
      <c r="G67" s="39" t="e">
        <f>[1]Advance!G66/[1]Deposit!G68*100</f>
        <v>#DIV/0!</v>
      </c>
      <c r="H67" s="39">
        <f>[1]Advance!H66/[1]Deposit!H68*100</f>
        <v>72.53634894991923</v>
      </c>
      <c r="I67" s="39">
        <f>[1]Advance!I66/[1]Deposit!I68*100</f>
        <v>425.91866731994122</v>
      </c>
      <c r="J67" s="39">
        <f>[1]Advance!J66/[1]Deposit!J68*100</f>
        <v>415.23542171749392</v>
      </c>
      <c r="K67" s="39">
        <f>[1]Advance!K66/[1]Deposit!K68*100</f>
        <v>274.0248532965137</v>
      </c>
      <c r="L67" s="39">
        <f>[1]Advance!L66/[1]Deposit!L68*100</f>
        <v>332.52433778582747</v>
      </c>
      <c r="M67" s="42" t="e">
        <f t="shared" si="2"/>
        <v>#DIV/0!</v>
      </c>
    </row>
    <row r="68" spans="1:13">
      <c r="A68" s="50">
        <v>2</v>
      </c>
      <c r="B68" s="23" t="str">
        <f>[1]Advance!B67</f>
        <v>Ujjivan Small Finnance</v>
      </c>
      <c r="C68" s="39" t="e">
        <f>[1]Advance!C67/[1]Deposit!C69*100</f>
        <v>#DIV/0!</v>
      </c>
      <c r="D68" s="39" t="e">
        <f>[1]Advance!D67/[1]Deposit!D69*100</f>
        <v>#DIV/0!</v>
      </c>
      <c r="E68" s="39" t="e">
        <f>[1]Advance!E67/[1]Deposit!E69*100</f>
        <v>#DIV/0!</v>
      </c>
      <c r="F68" s="39" t="e">
        <f>[1]Advance!F67/[1]Deposit!F69*100</f>
        <v>#DIV/0!</v>
      </c>
      <c r="G68" s="39" t="e">
        <f>[1]Advance!G67/[1]Deposit!G69*100</f>
        <v>#DIV/0!</v>
      </c>
      <c r="H68" s="39" t="e">
        <f>[1]Advance!H67/[1]Deposit!H69*100</f>
        <v>#DIV/0!</v>
      </c>
      <c r="I68" s="39">
        <f>[1]Advance!I67/[1]Deposit!I69*100</f>
        <v>744.07415581549321</v>
      </c>
      <c r="J68" s="39">
        <f>[1]Advance!J67/[1]Deposit!J69*100</f>
        <v>155.28399311531842</v>
      </c>
      <c r="K68" s="39" t="e">
        <f>[1]Advance!K67/[1]Deposit!K69*100</f>
        <v>#DIV/0!</v>
      </c>
      <c r="L68" s="39">
        <f>[1]Advance!L67/[1]Deposit!L69*100</f>
        <v>262.57138261079382</v>
      </c>
      <c r="M68" s="42" t="e">
        <f t="shared" si="2"/>
        <v>#DIV/0!</v>
      </c>
    </row>
    <row r="69" spans="1:13">
      <c r="A69" s="50"/>
      <c r="B69" s="55" t="s">
        <v>81</v>
      </c>
      <c r="C69" s="39" t="e">
        <f>[1]Advance!C68/[1]Deposit!C70*100</f>
        <v>#DIV/0!</v>
      </c>
      <c r="D69" s="39" t="e">
        <f>[1]Advance!D68/[1]Deposit!D70*100</f>
        <v>#DIV/0!</v>
      </c>
      <c r="E69" s="39" t="e">
        <f>[1]Advance!E68/[1]Deposit!E70*100</f>
        <v>#DIV/0!</v>
      </c>
      <c r="F69" s="39" t="e">
        <f>[1]Advance!F68/[1]Deposit!F70*100</f>
        <v>#DIV/0!</v>
      </c>
      <c r="G69" s="39" t="e">
        <f>[1]Advance!G68/[1]Deposit!G70*100</f>
        <v>#DIV/0!</v>
      </c>
      <c r="H69" s="39">
        <f>[1]Advance!H68/[1]Deposit!H70*100</f>
        <v>72.53634894991923</v>
      </c>
      <c r="I69" s="39">
        <f>[1]Advance!I68/[1]Deposit!I70*100</f>
        <v>645.26780279975662</v>
      </c>
      <c r="J69" s="39">
        <f>[1]Advance!J68/[1]Deposit!J70*100</f>
        <v>227.59832457759478</v>
      </c>
      <c r="K69" s="39">
        <f>[1]Advance!K68/[1]Deposit!K70*100</f>
        <v>274.0248532965137</v>
      </c>
      <c r="L69" s="39">
        <f>[1]Advance!L68/[1]Deposit!L70*100</f>
        <v>295.47613469361676</v>
      </c>
      <c r="M69" s="42" t="e">
        <f t="shared" si="2"/>
        <v>#DIV/0!</v>
      </c>
    </row>
    <row r="70" spans="1:13">
      <c r="A70" s="50"/>
      <c r="B70" s="55" t="s">
        <v>82</v>
      </c>
      <c r="C70" s="39">
        <f>[1]Advance!C69/[1]Deposit!C71*100</f>
        <v>99.107824161976225</v>
      </c>
      <c r="D70" s="39">
        <f>[1]Advance!D69/[1]Deposit!D71*100</f>
        <v>81.677344898482119</v>
      </c>
      <c r="E70" s="39">
        <f>[1]Advance!E69/[1]Deposit!E71*100</f>
        <v>64.124677407528097</v>
      </c>
      <c r="F70" s="39">
        <f>[1]Advance!F69/[1]Deposit!F71*100</f>
        <v>76.852926979185327</v>
      </c>
      <c r="G70" s="39">
        <f>[1]Advance!G69/[1]Deposit!G71*100</f>
        <v>76.891442444725641</v>
      </c>
      <c r="H70" s="39">
        <f>[1]Advance!H69/[1]Deposit!H71*100</f>
        <v>100.48048561638004</v>
      </c>
      <c r="I70" s="39">
        <f>[1]Advance!I69/[1]Deposit!I71*100</f>
        <v>79.409376927540691</v>
      </c>
      <c r="J70" s="39">
        <f>[1]Advance!J69/[1]Deposit!J71*100</f>
        <v>57.906195857861356</v>
      </c>
      <c r="K70" s="39">
        <f>[1]Advance!K69/[1]Deposit!K71*100</f>
        <v>80.569777451023739</v>
      </c>
      <c r="L70" s="39">
        <f>[1]Advance!L69/[1]Deposit!L71*100</f>
        <v>77.497256157022321</v>
      </c>
      <c r="M70" s="42">
        <f t="shared" si="2"/>
        <v>0.6058137122966798</v>
      </c>
    </row>
    <row r="71" spans="1:13">
      <c r="A71" s="23"/>
      <c r="B71" s="23"/>
      <c r="C71" s="41"/>
      <c r="D71" s="41"/>
      <c r="E71" s="41"/>
      <c r="F71" s="41"/>
      <c r="G71" s="41"/>
      <c r="H71" s="42"/>
      <c r="I71" s="42"/>
      <c r="J71" s="42"/>
      <c r="K71" s="42"/>
      <c r="L71" s="42"/>
    </row>
  </sheetData>
  <mergeCells count="10">
    <mergeCell ref="M4:M6"/>
    <mergeCell ref="C5:G5"/>
    <mergeCell ref="H5:L5"/>
    <mergeCell ref="A14:B14"/>
    <mergeCell ref="A1:L1"/>
    <mergeCell ref="A2:L2"/>
    <mergeCell ref="A3:L3"/>
    <mergeCell ref="B4:B6"/>
    <mergeCell ref="C4:G4"/>
    <mergeCell ref="H4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activeCell="B43" sqref="B43"/>
    </sheetView>
  </sheetViews>
  <sheetFormatPr defaultRowHeight="15"/>
  <cols>
    <col min="1" max="1" width="38.85546875" style="545" customWidth="1"/>
    <col min="2" max="22" width="18.5703125" style="545" customWidth="1"/>
    <col min="23" max="16384" width="9.140625" style="545"/>
  </cols>
  <sheetData>
    <row r="1" spans="1:22" ht="51" customHeight="1">
      <c r="A1" s="541"/>
      <c r="B1" s="542" t="s">
        <v>449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4"/>
    </row>
    <row r="2" spans="1:22" ht="69.75" customHeight="1">
      <c r="A2" s="546"/>
      <c r="B2" s="547" t="s">
        <v>415</v>
      </c>
      <c r="C2" s="548"/>
      <c r="D2" s="548"/>
      <c r="E2" s="548"/>
      <c r="F2" s="548"/>
      <c r="G2" s="548"/>
      <c r="H2" s="549"/>
      <c r="I2" s="547" t="s">
        <v>416</v>
      </c>
      <c r="J2" s="548"/>
      <c r="K2" s="548"/>
      <c r="L2" s="548"/>
      <c r="M2" s="548"/>
      <c r="N2" s="548"/>
      <c r="O2" s="549"/>
      <c r="P2" s="547" t="s">
        <v>417</v>
      </c>
      <c r="Q2" s="548"/>
      <c r="R2" s="548"/>
      <c r="S2" s="548"/>
      <c r="T2" s="548"/>
      <c r="U2" s="548"/>
      <c r="V2" s="549"/>
    </row>
    <row r="3" spans="1:22" s="554" customFormat="1" ht="45" customHeight="1">
      <c r="A3" s="550"/>
      <c r="B3" s="551"/>
      <c r="C3" s="552"/>
      <c r="D3" s="552"/>
      <c r="E3" s="552"/>
      <c r="F3" s="552"/>
      <c r="G3" s="552"/>
      <c r="H3" s="553"/>
      <c r="I3" s="551"/>
      <c r="J3" s="552"/>
      <c r="K3" s="552"/>
      <c r="L3" s="552"/>
      <c r="M3" s="552"/>
      <c r="N3" s="552"/>
      <c r="O3" s="553"/>
      <c r="P3" s="551"/>
      <c r="Q3" s="552"/>
      <c r="R3" s="552"/>
      <c r="S3" s="552"/>
      <c r="T3" s="552"/>
      <c r="U3" s="552"/>
      <c r="V3" s="553"/>
    </row>
    <row r="4" spans="1:22" s="554" customFormat="1" ht="93.75" customHeight="1">
      <c r="A4" s="555" t="s">
        <v>418</v>
      </c>
      <c r="B4" s="556" t="s">
        <v>419</v>
      </c>
      <c r="C4" s="556" t="s">
        <v>420</v>
      </c>
      <c r="D4" s="556" t="s">
        <v>421</v>
      </c>
      <c r="E4" s="556" t="s">
        <v>422</v>
      </c>
      <c r="F4" s="556" t="s">
        <v>423</v>
      </c>
      <c r="G4" s="556" t="s">
        <v>424</v>
      </c>
      <c r="H4" s="555" t="s">
        <v>193</v>
      </c>
      <c r="I4" s="556" t="s">
        <v>419</v>
      </c>
      <c r="J4" s="556" t="s">
        <v>420</v>
      </c>
      <c r="K4" s="556" t="s">
        <v>421</v>
      </c>
      <c r="L4" s="556" t="s">
        <v>422</v>
      </c>
      <c r="M4" s="556" t="s">
        <v>423</v>
      </c>
      <c r="N4" s="556" t="s">
        <v>424</v>
      </c>
      <c r="O4" s="555" t="s">
        <v>193</v>
      </c>
      <c r="P4" s="556" t="s">
        <v>419</v>
      </c>
      <c r="Q4" s="556" t="s">
        <v>420</v>
      </c>
      <c r="R4" s="556" t="s">
        <v>421</v>
      </c>
      <c r="S4" s="556" t="s">
        <v>422</v>
      </c>
      <c r="T4" s="556" t="s">
        <v>423</v>
      </c>
      <c r="U4" s="556" t="s">
        <v>424</v>
      </c>
      <c r="V4" s="555" t="s">
        <v>193</v>
      </c>
    </row>
    <row r="5" spans="1:22" ht="20.100000000000001" customHeight="1">
      <c r="A5" s="557" t="s">
        <v>425</v>
      </c>
      <c r="B5" s="558">
        <f>'[2]Format for District Mapping'!M1345</f>
        <v>34766</v>
      </c>
      <c r="C5" s="558">
        <f>'[2]Format for District Mapping'!N1345</f>
        <v>16501</v>
      </c>
      <c r="D5" s="558">
        <f>'[2]Format for District Mapping'!O1345</f>
        <v>36</v>
      </c>
      <c r="E5" s="558">
        <f>'[2]Format for District Mapping'!P1345</f>
        <v>27433</v>
      </c>
      <c r="F5" s="558">
        <f>'[2]Format for District Mapping'!Q1345</f>
        <v>12902</v>
      </c>
      <c r="G5" s="558">
        <f>'[2]Format for District Mapping'!R1345</f>
        <v>96</v>
      </c>
      <c r="H5" s="558">
        <f>'[2]Format for District Mapping'!S1345</f>
        <v>91734</v>
      </c>
      <c r="I5" s="558">
        <f>'[2]Format for District Mapping'!AA1345</f>
        <v>102797</v>
      </c>
      <c r="J5" s="558">
        <f>'[2]Format for District Mapping'!AB1345</f>
        <v>50603</v>
      </c>
      <c r="K5" s="558">
        <f>'[2]Format for District Mapping'!AC1345</f>
        <v>128</v>
      </c>
      <c r="L5" s="558">
        <f>'[2]Format for District Mapping'!AD1345</f>
        <v>66292</v>
      </c>
      <c r="M5" s="558">
        <f>'[2]Format for District Mapping'!AE1345</f>
        <v>29945</v>
      </c>
      <c r="N5" s="558">
        <f>'[2]Format for District Mapping'!AF1345</f>
        <v>437</v>
      </c>
      <c r="O5" s="558">
        <f>'[2]Format for District Mapping'!AG1345</f>
        <v>250202</v>
      </c>
      <c r="P5" s="558">
        <f>'[2]Format for District Mapping'!AO1345</f>
        <v>7478</v>
      </c>
      <c r="Q5" s="558">
        <f>'[2]Format for District Mapping'!AP1345</f>
        <v>3601</v>
      </c>
      <c r="R5" s="558">
        <f>'[2]Format for District Mapping'!AQ1345</f>
        <v>0</v>
      </c>
      <c r="S5" s="558">
        <f>'[2]Format for District Mapping'!AR1345</f>
        <v>6723</v>
      </c>
      <c r="T5" s="558">
        <f>'[2]Format for District Mapping'!AS1345</f>
        <v>2779</v>
      </c>
      <c r="U5" s="558">
        <f>'[2]Format for District Mapping'!AT1345</f>
        <v>1</v>
      </c>
      <c r="V5" s="558">
        <f>'[2]Format for District Mapping'!AU1345</f>
        <v>20582</v>
      </c>
    </row>
    <row r="6" spans="1:22" ht="20.100000000000001" customHeight="1">
      <c r="A6" s="557" t="s">
        <v>426</v>
      </c>
      <c r="B6" s="558">
        <f>'[2]Format for District Mapping'!M1347</f>
        <v>30977</v>
      </c>
      <c r="C6" s="558">
        <f>'[2]Format for District Mapping'!N1347</f>
        <v>18312</v>
      </c>
      <c r="D6" s="558">
        <f>'[2]Format for District Mapping'!O1347</f>
        <v>7</v>
      </c>
      <c r="E6" s="558">
        <f>'[2]Format for District Mapping'!P1347</f>
        <v>16324</v>
      </c>
      <c r="F6" s="558">
        <f>'[2]Format for District Mapping'!Q1347</f>
        <v>8088</v>
      </c>
      <c r="G6" s="558">
        <f>'[2]Format for District Mapping'!R1347</f>
        <v>4</v>
      </c>
      <c r="H6" s="558">
        <f>'[2]Format for District Mapping'!S1347</f>
        <v>73712</v>
      </c>
      <c r="I6" s="558">
        <f>'[2]Format for District Mapping'!AA1347</f>
        <v>55721</v>
      </c>
      <c r="J6" s="558">
        <f>'[2]Format for District Mapping'!AB1347</f>
        <v>36734</v>
      </c>
      <c r="K6" s="558">
        <f>'[2]Format for District Mapping'!AC1347</f>
        <v>15</v>
      </c>
      <c r="L6" s="558">
        <f>'[2]Format for District Mapping'!AD1347</f>
        <v>32764</v>
      </c>
      <c r="M6" s="558">
        <f>'[2]Format for District Mapping'!AE1347</f>
        <v>16989</v>
      </c>
      <c r="N6" s="558">
        <f>'[2]Format for District Mapping'!AF1347</f>
        <v>27</v>
      </c>
      <c r="O6" s="558">
        <f>'[2]Format for District Mapping'!AG1347</f>
        <v>142250</v>
      </c>
      <c r="P6" s="558">
        <f>'[2]Format for District Mapping'!AO1347</f>
        <v>7987</v>
      </c>
      <c r="Q6" s="558">
        <f>'[2]Format for District Mapping'!AP1347</f>
        <v>4935</v>
      </c>
      <c r="R6" s="558">
        <f>'[2]Format for District Mapping'!AQ1347</f>
        <v>48</v>
      </c>
      <c r="S6" s="558">
        <f>'[2]Format for District Mapping'!AR1347</f>
        <v>3307</v>
      </c>
      <c r="T6" s="558">
        <f>'[2]Format for District Mapping'!AS1347</f>
        <v>2245</v>
      </c>
      <c r="U6" s="558">
        <f>'[2]Format for District Mapping'!AT1347</f>
        <v>4</v>
      </c>
      <c r="V6" s="558">
        <f>'[2]Format for District Mapping'!AU1347</f>
        <v>18526</v>
      </c>
    </row>
    <row r="7" spans="1:22" ht="20.100000000000001" customHeight="1">
      <c r="A7" s="557" t="s">
        <v>427</v>
      </c>
      <c r="B7" s="558">
        <f>'[2]Format for District Mapping'!M1346</f>
        <v>34499</v>
      </c>
      <c r="C7" s="558">
        <f>'[2]Format for District Mapping'!N1346</f>
        <v>27339</v>
      </c>
      <c r="D7" s="558">
        <f>'[2]Format for District Mapping'!O1346</f>
        <v>362</v>
      </c>
      <c r="E7" s="558">
        <f>'[2]Format for District Mapping'!P1346</f>
        <v>509450</v>
      </c>
      <c r="F7" s="558">
        <f>'[2]Format for District Mapping'!Q1346</f>
        <v>294536</v>
      </c>
      <c r="G7" s="558">
        <f>'[2]Format for District Mapping'!R1346</f>
        <v>1773</v>
      </c>
      <c r="H7" s="558">
        <f>'[2]Format for District Mapping'!S1346</f>
        <v>867959</v>
      </c>
      <c r="I7" s="558">
        <f>'[2]Format for District Mapping'!AA1346</f>
        <v>70026</v>
      </c>
      <c r="J7" s="558">
        <f>'[2]Format for District Mapping'!AB1346</f>
        <v>58296</v>
      </c>
      <c r="K7" s="558">
        <f>'[2]Format for District Mapping'!AC1346</f>
        <v>480</v>
      </c>
      <c r="L7" s="558">
        <f>'[2]Format for District Mapping'!AD1346</f>
        <v>1069491</v>
      </c>
      <c r="M7" s="558">
        <f>'[2]Format for District Mapping'!AE1346</f>
        <v>650349</v>
      </c>
      <c r="N7" s="558">
        <f>'[2]Format for District Mapping'!AF1346</f>
        <v>3076</v>
      </c>
      <c r="O7" s="558">
        <f>'[2]Format for District Mapping'!AG1346</f>
        <v>1851718</v>
      </c>
      <c r="P7" s="558">
        <f>'[2]Format for District Mapping'!AO1346</f>
        <v>22198</v>
      </c>
      <c r="Q7" s="558">
        <f>'[2]Format for District Mapping'!AP1346</f>
        <v>8610</v>
      </c>
      <c r="R7" s="558">
        <f>'[2]Format for District Mapping'!AQ1346</f>
        <v>2</v>
      </c>
      <c r="S7" s="558">
        <f>'[2]Format for District Mapping'!AR1346</f>
        <v>91122</v>
      </c>
      <c r="T7" s="558">
        <f>'[2]Format for District Mapping'!AS1346</f>
        <v>52974</v>
      </c>
      <c r="U7" s="558">
        <f>'[2]Format for District Mapping'!AT1346</f>
        <v>126</v>
      </c>
      <c r="V7" s="558">
        <f>'[2]Format for District Mapping'!AU1346</f>
        <v>175032</v>
      </c>
    </row>
    <row r="8" spans="1:22" ht="20.100000000000001" customHeight="1">
      <c r="A8" s="557" t="s">
        <v>428</v>
      </c>
      <c r="B8" s="558">
        <f>'[2]Format for District Mapping'!M1348</f>
        <v>75228</v>
      </c>
      <c r="C8" s="558">
        <f>'[2]Format for District Mapping'!N1348</f>
        <v>47367</v>
      </c>
      <c r="D8" s="558">
        <f>'[2]Format for District Mapping'!O1348</f>
        <v>116</v>
      </c>
      <c r="E8" s="558">
        <f>'[2]Format for District Mapping'!P1348</f>
        <v>66868</v>
      </c>
      <c r="F8" s="558">
        <f>'[2]Format for District Mapping'!Q1348</f>
        <v>34317</v>
      </c>
      <c r="G8" s="558">
        <f>'[2]Format for District Mapping'!R1348</f>
        <v>288</v>
      </c>
      <c r="H8" s="558">
        <f>'[2]Format for District Mapping'!S1348</f>
        <v>224184</v>
      </c>
      <c r="I8" s="558">
        <f>'[2]Format for District Mapping'!AA1348</f>
        <v>161273</v>
      </c>
      <c r="J8" s="558">
        <f>'[2]Format for District Mapping'!AB1348</f>
        <v>98066</v>
      </c>
      <c r="K8" s="558">
        <f>'[2]Format for District Mapping'!AC1348</f>
        <v>201</v>
      </c>
      <c r="L8" s="558">
        <f>'[2]Format for District Mapping'!AD1348</f>
        <v>154657</v>
      </c>
      <c r="M8" s="558">
        <f>'[2]Format for District Mapping'!AE1348</f>
        <v>75656</v>
      </c>
      <c r="N8" s="558">
        <f>'[2]Format for District Mapping'!AF1348</f>
        <v>1002</v>
      </c>
      <c r="O8" s="558">
        <f>'[2]Format for District Mapping'!AG1348</f>
        <v>490855</v>
      </c>
      <c r="P8" s="558">
        <f>'[2]Format for District Mapping'!AO1348</f>
        <v>15189</v>
      </c>
      <c r="Q8" s="558">
        <f>'[2]Format for District Mapping'!AP1348</f>
        <v>7041</v>
      </c>
      <c r="R8" s="558">
        <f>'[2]Format for District Mapping'!AQ1348</f>
        <v>4</v>
      </c>
      <c r="S8" s="558">
        <f>'[2]Format for District Mapping'!AR1348</f>
        <v>11052</v>
      </c>
      <c r="T8" s="558">
        <f>'[2]Format for District Mapping'!AS1348</f>
        <v>9386</v>
      </c>
      <c r="U8" s="558">
        <f>'[2]Format for District Mapping'!AT1348</f>
        <v>18</v>
      </c>
      <c r="V8" s="558">
        <f>'[2]Format for District Mapping'!AU1348</f>
        <v>42690</v>
      </c>
    </row>
    <row r="9" spans="1:22" ht="20.100000000000001" customHeight="1">
      <c r="A9" s="557" t="s">
        <v>429</v>
      </c>
      <c r="B9" s="558">
        <f>'[2]Format for District Mapping'!M1349</f>
        <v>26776</v>
      </c>
      <c r="C9" s="558">
        <f>'[2]Format for District Mapping'!N1349</f>
        <v>19818</v>
      </c>
      <c r="D9" s="558">
        <f>'[2]Format for District Mapping'!O1349</f>
        <v>3</v>
      </c>
      <c r="E9" s="558">
        <f>'[2]Format for District Mapping'!P1349</f>
        <v>43793</v>
      </c>
      <c r="F9" s="558">
        <f>'[2]Format for District Mapping'!Q1349</f>
        <v>27774</v>
      </c>
      <c r="G9" s="558">
        <f>'[2]Format for District Mapping'!R1349</f>
        <v>142</v>
      </c>
      <c r="H9" s="558">
        <f>'[2]Format for District Mapping'!S1349</f>
        <v>118306</v>
      </c>
      <c r="I9" s="558">
        <f>'[2]Format for District Mapping'!AA1349</f>
        <v>56036</v>
      </c>
      <c r="J9" s="558">
        <f>'[2]Format for District Mapping'!AB1349</f>
        <v>38021</v>
      </c>
      <c r="K9" s="558">
        <f>'[2]Format for District Mapping'!AC1349</f>
        <v>26</v>
      </c>
      <c r="L9" s="558">
        <f>'[2]Format for District Mapping'!AD1349</f>
        <v>79874</v>
      </c>
      <c r="M9" s="558">
        <f>'[2]Format for District Mapping'!AE1349</f>
        <v>49358</v>
      </c>
      <c r="N9" s="558">
        <f>'[2]Format for District Mapping'!AF1349</f>
        <v>302</v>
      </c>
      <c r="O9" s="558">
        <f>'[2]Format for District Mapping'!AG1349</f>
        <v>223617</v>
      </c>
      <c r="P9" s="558">
        <f>'[2]Format for District Mapping'!AO1349</f>
        <v>11977</v>
      </c>
      <c r="Q9" s="558">
        <f>'[2]Format for District Mapping'!AP1349</f>
        <v>5000</v>
      </c>
      <c r="R9" s="558">
        <f>'[2]Format for District Mapping'!AQ1349</f>
        <v>3</v>
      </c>
      <c r="S9" s="558">
        <f>'[2]Format for District Mapping'!AR1349</f>
        <v>9424</v>
      </c>
      <c r="T9" s="558">
        <f>'[2]Format for District Mapping'!AS1349</f>
        <v>6370</v>
      </c>
      <c r="U9" s="558">
        <f>'[2]Format for District Mapping'!AT1349</f>
        <v>2</v>
      </c>
      <c r="V9" s="558">
        <f>'[2]Format for District Mapping'!AU1349</f>
        <v>32776</v>
      </c>
    </row>
    <row r="10" spans="1:22" ht="20.100000000000001" customHeight="1">
      <c r="A10" s="557" t="s">
        <v>116</v>
      </c>
      <c r="B10" s="558">
        <f>'[2]Format for District Mapping'!M1350</f>
        <v>8265</v>
      </c>
      <c r="C10" s="558">
        <f>'[2]Format for District Mapping'!N1350</f>
        <v>5757</v>
      </c>
      <c r="D10" s="558">
        <f>'[2]Format for District Mapping'!O1350</f>
        <v>47</v>
      </c>
      <c r="E10" s="558">
        <f>'[2]Format for District Mapping'!P1350</f>
        <v>13149</v>
      </c>
      <c r="F10" s="558">
        <f>'[2]Format for District Mapping'!Q1350</f>
        <v>7056</v>
      </c>
      <c r="G10" s="558">
        <f>'[2]Format for District Mapping'!R1350</f>
        <v>28</v>
      </c>
      <c r="H10" s="558">
        <f>'[2]Format for District Mapping'!S1350</f>
        <v>34302</v>
      </c>
      <c r="I10" s="558">
        <f>'[2]Format for District Mapping'!AA1350</f>
        <v>20177</v>
      </c>
      <c r="J10" s="558">
        <f>'[2]Format for District Mapping'!AB1350</f>
        <v>13102</v>
      </c>
      <c r="K10" s="558">
        <f>'[2]Format for District Mapping'!AC1350</f>
        <v>82</v>
      </c>
      <c r="L10" s="558">
        <f>'[2]Format for District Mapping'!AD1350</f>
        <v>32194</v>
      </c>
      <c r="M10" s="558">
        <f>'[2]Format for District Mapping'!AE1350</f>
        <v>17441</v>
      </c>
      <c r="N10" s="558">
        <f>'[2]Format for District Mapping'!AF1350</f>
        <v>134</v>
      </c>
      <c r="O10" s="558">
        <f>'[2]Format for District Mapping'!AG1350</f>
        <v>83130</v>
      </c>
      <c r="P10" s="558">
        <f>'[2]Format for District Mapping'!AO1350</f>
        <v>3501</v>
      </c>
      <c r="Q10" s="558">
        <f>'[2]Format for District Mapping'!AP1350</f>
        <v>2635</v>
      </c>
      <c r="R10" s="558">
        <f>'[2]Format for District Mapping'!AQ1350</f>
        <v>9</v>
      </c>
      <c r="S10" s="558">
        <f>'[2]Format for District Mapping'!AR1350</f>
        <v>2895</v>
      </c>
      <c r="T10" s="558">
        <f>'[2]Format for District Mapping'!AS1350</f>
        <v>2071</v>
      </c>
      <c r="U10" s="558">
        <f>'[2]Format for District Mapping'!AT1350</f>
        <v>0</v>
      </c>
      <c r="V10" s="558">
        <f>'[2]Format for District Mapping'!AU1350</f>
        <v>11111</v>
      </c>
    </row>
    <row r="11" spans="1:22" ht="20.100000000000001" customHeight="1">
      <c r="A11" s="557" t="s">
        <v>430</v>
      </c>
      <c r="B11" s="558">
        <f>'[2]Format for District Mapping'!M1351</f>
        <v>31416</v>
      </c>
      <c r="C11" s="558">
        <f>'[2]Format for District Mapping'!N1351</f>
        <v>14403</v>
      </c>
      <c r="D11" s="558">
        <f>'[2]Format for District Mapping'!O1351</f>
        <v>1</v>
      </c>
      <c r="E11" s="558">
        <f>'[2]Format for District Mapping'!P1351</f>
        <v>19885</v>
      </c>
      <c r="F11" s="558">
        <f>'[2]Format for District Mapping'!Q1351</f>
        <v>11368</v>
      </c>
      <c r="G11" s="558">
        <f>'[2]Format for District Mapping'!R1351</f>
        <v>67</v>
      </c>
      <c r="H11" s="558">
        <f>'[2]Format for District Mapping'!S1351</f>
        <v>77140</v>
      </c>
      <c r="I11" s="558">
        <f>'[2]Format for District Mapping'!AA1351</f>
        <v>84862</v>
      </c>
      <c r="J11" s="558">
        <f>'[2]Format for District Mapping'!AB1351</f>
        <v>36468</v>
      </c>
      <c r="K11" s="558">
        <f>'[2]Format for District Mapping'!AC1351</f>
        <v>33</v>
      </c>
      <c r="L11" s="558">
        <f>'[2]Format for District Mapping'!AD1351</f>
        <v>48175</v>
      </c>
      <c r="M11" s="558">
        <f>'[2]Format for District Mapping'!AE1351</f>
        <v>26994</v>
      </c>
      <c r="N11" s="558">
        <f>'[2]Format for District Mapping'!AF1351</f>
        <v>261</v>
      </c>
      <c r="O11" s="558">
        <f>'[2]Format for District Mapping'!AG1351</f>
        <v>196793</v>
      </c>
      <c r="P11" s="558">
        <f>'[2]Format for District Mapping'!AO1351</f>
        <v>4735</v>
      </c>
      <c r="Q11" s="558">
        <f>'[2]Format for District Mapping'!AP1351</f>
        <v>3090</v>
      </c>
      <c r="R11" s="558">
        <f>'[2]Format for District Mapping'!AQ1351</f>
        <v>0</v>
      </c>
      <c r="S11" s="558">
        <f>'[2]Format for District Mapping'!AR1351</f>
        <v>3721</v>
      </c>
      <c r="T11" s="558">
        <f>'[2]Format for District Mapping'!AS1351</f>
        <v>2498</v>
      </c>
      <c r="U11" s="558">
        <f>'[2]Format for District Mapping'!AT1351</f>
        <v>0</v>
      </c>
      <c r="V11" s="558">
        <f>'[2]Format for District Mapping'!AU1351</f>
        <v>14044</v>
      </c>
    </row>
    <row r="12" spans="1:22" ht="20.100000000000001" customHeight="1">
      <c r="A12" s="557" t="s">
        <v>431</v>
      </c>
      <c r="B12" s="558">
        <f>'[2]Format for District Mapping'!M1352</f>
        <v>11778</v>
      </c>
      <c r="C12" s="558">
        <f>'[2]Format for District Mapping'!N1352</f>
        <v>9915</v>
      </c>
      <c r="D12" s="558">
        <f>'[2]Format for District Mapping'!O1352</f>
        <v>0</v>
      </c>
      <c r="E12" s="558">
        <f>'[2]Format for District Mapping'!P1352</f>
        <v>9421</v>
      </c>
      <c r="F12" s="558">
        <f>'[2]Format for District Mapping'!Q1352</f>
        <v>6082</v>
      </c>
      <c r="G12" s="558">
        <f>'[2]Format for District Mapping'!R1352</f>
        <v>103</v>
      </c>
      <c r="H12" s="558">
        <f>'[2]Format for District Mapping'!S1352</f>
        <v>37299</v>
      </c>
      <c r="I12" s="558">
        <f>'[2]Format for District Mapping'!AA1352</f>
        <v>22223</v>
      </c>
      <c r="J12" s="558">
        <f>'[2]Format for District Mapping'!AB1352</f>
        <v>17255</v>
      </c>
      <c r="K12" s="558">
        <f>'[2]Format for District Mapping'!AC1352</f>
        <v>0</v>
      </c>
      <c r="L12" s="558">
        <f>'[2]Format for District Mapping'!AD1352</f>
        <v>20063</v>
      </c>
      <c r="M12" s="558">
        <f>'[2]Format for District Mapping'!AE1352</f>
        <v>11647</v>
      </c>
      <c r="N12" s="558">
        <f>'[2]Format for District Mapping'!AF1352</f>
        <v>163</v>
      </c>
      <c r="O12" s="558">
        <f>'[2]Format for District Mapping'!AG1352</f>
        <v>71351</v>
      </c>
      <c r="P12" s="558">
        <f>'[2]Format for District Mapping'!AO1352</f>
        <v>2898</v>
      </c>
      <c r="Q12" s="558">
        <f>'[2]Format for District Mapping'!AP1352</f>
        <v>1774</v>
      </c>
      <c r="R12" s="558">
        <f>'[2]Format for District Mapping'!AQ1352</f>
        <v>0</v>
      </c>
      <c r="S12" s="558">
        <f>'[2]Format for District Mapping'!AR1352</f>
        <v>2225</v>
      </c>
      <c r="T12" s="558">
        <f>'[2]Format for District Mapping'!AS1352</f>
        <v>983</v>
      </c>
      <c r="U12" s="558">
        <f>'[2]Format for District Mapping'!AT1352</f>
        <v>0</v>
      </c>
      <c r="V12" s="558">
        <f>'[2]Format for District Mapping'!AU1352</f>
        <v>7880</v>
      </c>
    </row>
    <row r="13" spans="1:22" ht="20.100000000000001" customHeight="1">
      <c r="A13" s="557" t="s">
        <v>432</v>
      </c>
      <c r="B13" s="558">
        <f>'[2]Format for District Mapping'!M1353</f>
        <v>10199</v>
      </c>
      <c r="C13" s="558">
        <f>'[2]Format for District Mapping'!N1353</f>
        <v>8569</v>
      </c>
      <c r="D13" s="558">
        <f>'[2]Format for District Mapping'!O1353</f>
        <v>6</v>
      </c>
      <c r="E13" s="558">
        <f>'[2]Format for District Mapping'!P1353</f>
        <v>9471</v>
      </c>
      <c r="F13" s="558">
        <f>'[2]Format for District Mapping'!Q1353</f>
        <v>7084</v>
      </c>
      <c r="G13" s="558">
        <f>'[2]Format for District Mapping'!R1353</f>
        <v>28</v>
      </c>
      <c r="H13" s="558">
        <f>'[2]Format for District Mapping'!S1353</f>
        <v>35357</v>
      </c>
      <c r="I13" s="558">
        <f>'[2]Format for District Mapping'!AA1353</f>
        <v>25607</v>
      </c>
      <c r="J13" s="558">
        <f>'[2]Format for District Mapping'!AB1353</f>
        <v>21077</v>
      </c>
      <c r="K13" s="558">
        <f>'[2]Format for District Mapping'!AC1353</f>
        <v>73</v>
      </c>
      <c r="L13" s="558">
        <f>'[2]Format for District Mapping'!AD1353</f>
        <v>20740</v>
      </c>
      <c r="M13" s="558">
        <f>'[2]Format for District Mapping'!AE1353</f>
        <v>14778</v>
      </c>
      <c r="N13" s="558">
        <f>'[2]Format for District Mapping'!AF1353</f>
        <v>81</v>
      </c>
      <c r="O13" s="558">
        <f>'[2]Format for District Mapping'!AG1353</f>
        <v>82356</v>
      </c>
      <c r="P13" s="558">
        <f>'[2]Format for District Mapping'!AO1353</f>
        <v>5713</v>
      </c>
      <c r="Q13" s="558">
        <f>'[2]Format for District Mapping'!AP1353</f>
        <v>4343</v>
      </c>
      <c r="R13" s="558">
        <f>'[2]Format for District Mapping'!AQ1353</f>
        <v>0</v>
      </c>
      <c r="S13" s="558">
        <f>'[2]Format for District Mapping'!AR1353</f>
        <v>2543</v>
      </c>
      <c r="T13" s="558">
        <f>'[2]Format for District Mapping'!AS1353</f>
        <v>1679</v>
      </c>
      <c r="U13" s="558">
        <f>'[2]Format for District Mapping'!AT1353</f>
        <v>0</v>
      </c>
      <c r="V13" s="558">
        <f>'[2]Format for District Mapping'!AU1353</f>
        <v>14278</v>
      </c>
    </row>
    <row r="14" spans="1:22" ht="20.100000000000001" customHeight="1">
      <c r="A14" s="557" t="s">
        <v>433</v>
      </c>
      <c r="B14" s="558">
        <f>'[2]Format for District Mapping'!M1354</f>
        <v>27598</v>
      </c>
      <c r="C14" s="558">
        <f>'[2]Format for District Mapping'!N1354</f>
        <v>19552</v>
      </c>
      <c r="D14" s="558">
        <f>'[2]Format for District Mapping'!O1354</f>
        <v>12</v>
      </c>
      <c r="E14" s="558">
        <f>'[2]Format for District Mapping'!P1354</f>
        <v>14026</v>
      </c>
      <c r="F14" s="558">
        <f>'[2]Format for District Mapping'!Q1354</f>
        <v>8777</v>
      </c>
      <c r="G14" s="558">
        <f>'[2]Format for District Mapping'!R1354</f>
        <v>26</v>
      </c>
      <c r="H14" s="558">
        <f>'[2]Format for District Mapping'!S1354</f>
        <v>69991</v>
      </c>
      <c r="I14" s="558">
        <f>'[2]Format for District Mapping'!AA1354</f>
        <v>51858</v>
      </c>
      <c r="J14" s="558">
        <f>'[2]Format for District Mapping'!AB1354</f>
        <v>37293</v>
      </c>
      <c r="K14" s="558">
        <f>'[2]Format for District Mapping'!AC1354</f>
        <v>42</v>
      </c>
      <c r="L14" s="558">
        <f>'[2]Format for District Mapping'!AD1354</f>
        <v>27476</v>
      </c>
      <c r="M14" s="558">
        <f>'[2]Format for District Mapping'!AE1354</f>
        <v>16844</v>
      </c>
      <c r="N14" s="558">
        <f>'[2]Format for District Mapping'!AF1354</f>
        <v>37</v>
      </c>
      <c r="O14" s="558">
        <f>'[2]Format for District Mapping'!AG1354</f>
        <v>133550</v>
      </c>
      <c r="P14" s="558">
        <f>'[2]Format for District Mapping'!AO1354</f>
        <v>9447</v>
      </c>
      <c r="Q14" s="558">
        <f>'[2]Format for District Mapping'!AP1354</f>
        <v>7314</v>
      </c>
      <c r="R14" s="558">
        <f>'[2]Format for District Mapping'!AQ1354</f>
        <v>2</v>
      </c>
      <c r="S14" s="558">
        <f>'[2]Format for District Mapping'!AR1354</f>
        <v>3083</v>
      </c>
      <c r="T14" s="558">
        <f>'[2]Format for District Mapping'!AS1354</f>
        <v>2630</v>
      </c>
      <c r="U14" s="558">
        <f>'[2]Format for District Mapping'!AT1354</f>
        <v>1</v>
      </c>
      <c r="V14" s="558">
        <f>'[2]Format for District Mapping'!AU1354</f>
        <v>22477</v>
      </c>
    </row>
    <row r="15" spans="1:22" ht="20.100000000000001" customHeight="1">
      <c r="A15" s="557" t="s">
        <v>97</v>
      </c>
      <c r="B15" s="558">
        <f>'[2]Format for District Mapping'!M1355</f>
        <v>20560</v>
      </c>
      <c r="C15" s="558">
        <f>'[2]Format for District Mapping'!N1355</f>
        <v>16882</v>
      </c>
      <c r="D15" s="558">
        <f>'[2]Format for District Mapping'!O1355</f>
        <v>2</v>
      </c>
      <c r="E15" s="558">
        <f>'[2]Format for District Mapping'!P1355</f>
        <v>22044</v>
      </c>
      <c r="F15" s="558">
        <f>'[2]Format for District Mapping'!Q1355</f>
        <v>16852</v>
      </c>
      <c r="G15" s="558">
        <f>'[2]Format for District Mapping'!R1355</f>
        <v>20</v>
      </c>
      <c r="H15" s="558">
        <f>'[2]Format for District Mapping'!S1355</f>
        <v>76360</v>
      </c>
      <c r="I15" s="558">
        <f>'[2]Format for District Mapping'!AA1355</f>
        <v>38553</v>
      </c>
      <c r="J15" s="558">
        <f>'[2]Format for District Mapping'!AB1355</f>
        <v>31259</v>
      </c>
      <c r="K15" s="558">
        <f>'[2]Format for District Mapping'!AC1355</f>
        <v>10</v>
      </c>
      <c r="L15" s="558">
        <f>'[2]Format for District Mapping'!AD1355</f>
        <v>44629</v>
      </c>
      <c r="M15" s="558">
        <f>'[2]Format for District Mapping'!AE1355</f>
        <v>32349</v>
      </c>
      <c r="N15" s="558">
        <f>'[2]Format for District Mapping'!AF1355</f>
        <v>84</v>
      </c>
      <c r="O15" s="558">
        <f>'[2]Format for District Mapping'!AG1355</f>
        <v>146884</v>
      </c>
      <c r="P15" s="558">
        <f>'[2]Format for District Mapping'!AO1355</f>
        <v>8043</v>
      </c>
      <c r="Q15" s="558">
        <f>'[2]Format for District Mapping'!AP1355</f>
        <v>6934</v>
      </c>
      <c r="R15" s="558">
        <f>'[2]Format for District Mapping'!AQ1355</f>
        <v>4</v>
      </c>
      <c r="S15" s="558">
        <f>'[2]Format for District Mapping'!AR1355</f>
        <v>5892</v>
      </c>
      <c r="T15" s="558">
        <f>'[2]Format for District Mapping'!AS1355</f>
        <v>4269</v>
      </c>
      <c r="U15" s="558">
        <f>'[2]Format for District Mapping'!AT1355</f>
        <v>4</v>
      </c>
      <c r="V15" s="558">
        <f>'[2]Format for District Mapping'!AU1355</f>
        <v>25146</v>
      </c>
    </row>
    <row r="16" spans="1:22" ht="20.100000000000001" customHeight="1">
      <c r="A16" s="557" t="s">
        <v>434</v>
      </c>
      <c r="B16" s="558">
        <f>'[2]Format for District Mapping'!M1356</f>
        <v>37607</v>
      </c>
      <c r="C16" s="558">
        <f>'[2]Format for District Mapping'!N1356</f>
        <v>30282</v>
      </c>
      <c r="D16" s="558">
        <f>'[2]Format for District Mapping'!O1356</f>
        <v>5</v>
      </c>
      <c r="E16" s="558">
        <f>'[2]Format for District Mapping'!P1356</f>
        <v>55187</v>
      </c>
      <c r="F16" s="558">
        <f>'[2]Format for District Mapping'!Q1356</f>
        <v>39531</v>
      </c>
      <c r="G16" s="558">
        <f>'[2]Format for District Mapping'!R1356</f>
        <v>79</v>
      </c>
      <c r="H16" s="558">
        <f>'[2]Format for District Mapping'!S1356</f>
        <v>162691</v>
      </c>
      <c r="I16" s="558">
        <f>'[2]Format for District Mapping'!AA1356</f>
        <v>122747</v>
      </c>
      <c r="J16" s="558">
        <f>'[2]Format for District Mapping'!AB1356</f>
        <v>93287</v>
      </c>
      <c r="K16" s="558">
        <f>'[2]Format for District Mapping'!AC1356</f>
        <v>11</v>
      </c>
      <c r="L16" s="558">
        <f>'[2]Format for District Mapping'!AD1356</f>
        <v>138171</v>
      </c>
      <c r="M16" s="558">
        <f>'[2]Format for District Mapping'!AE1356</f>
        <v>102666</v>
      </c>
      <c r="N16" s="558">
        <f>'[2]Format for District Mapping'!AF1356</f>
        <v>260</v>
      </c>
      <c r="O16" s="558">
        <f>'[2]Format for District Mapping'!AG1356</f>
        <v>457142</v>
      </c>
      <c r="P16" s="558">
        <f>'[2]Format for District Mapping'!AO1356</f>
        <v>26674</v>
      </c>
      <c r="Q16" s="558">
        <f>'[2]Format for District Mapping'!AP1356</f>
        <v>24476</v>
      </c>
      <c r="R16" s="558">
        <f>'[2]Format for District Mapping'!AQ1356</f>
        <v>6</v>
      </c>
      <c r="S16" s="558">
        <f>'[2]Format for District Mapping'!AR1356</f>
        <v>14674</v>
      </c>
      <c r="T16" s="558">
        <f>'[2]Format for District Mapping'!AS1356</f>
        <v>11866</v>
      </c>
      <c r="U16" s="558">
        <f>'[2]Format for District Mapping'!AT1356</f>
        <v>4</v>
      </c>
      <c r="V16" s="558">
        <f>'[2]Format for District Mapping'!AU1356</f>
        <v>77700</v>
      </c>
    </row>
    <row r="17" spans="1:22" ht="20.100000000000001" customHeight="1">
      <c r="A17" s="557" t="s">
        <v>96</v>
      </c>
      <c r="B17" s="558">
        <f>'[2]Format for District Mapping'!M1357</f>
        <v>21793</v>
      </c>
      <c r="C17" s="558">
        <f>'[2]Format for District Mapping'!N1357</f>
        <v>18036</v>
      </c>
      <c r="D17" s="558">
        <f>'[2]Format for District Mapping'!O1357</f>
        <v>3</v>
      </c>
      <c r="E17" s="558">
        <f>'[2]Format for District Mapping'!P1357</f>
        <v>31492</v>
      </c>
      <c r="F17" s="558">
        <f>'[2]Format for District Mapping'!Q1357</f>
        <v>23870</v>
      </c>
      <c r="G17" s="558">
        <f>'[2]Format for District Mapping'!R1357</f>
        <v>106</v>
      </c>
      <c r="H17" s="558">
        <f>'[2]Format for District Mapping'!S1357</f>
        <v>95300</v>
      </c>
      <c r="I17" s="558">
        <f>'[2]Format for District Mapping'!AA1357</f>
        <v>42414</v>
      </c>
      <c r="J17" s="558">
        <f>'[2]Format for District Mapping'!AB1357</f>
        <v>32312</v>
      </c>
      <c r="K17" s="558">
        <f>'[2]Format for District Mapping'!AC1357</f>
        <v>25</v>
      </c>
      <c r="L17" s="558">
        <f>'[2]Format for District Mapping'!AD1357</f>
        <v>60290</v>
      </c>
      <c r="M17" s="558">
        <f>'[2]Format for District Mapping'!AE1357</f>
        <v>43461</v>
      </c>
      <c r="N17" s="558">
        <f>'[2]Format for District Mapping'!AF1357</f>
        <v>372</v>
      </c>
      <c r="O17" s="558">
        <f>'[2]Format for District Mapping'!AG1357</f>
        <v>178874</v>
      </c>
      <c r="P17" s="558">
        <f>'[2]Format for District Mapping'!AO1357</f>
        <v>5315</v>
      </c>
      <c r="Q17" s="558">
        <f>'[2]Format for District Mapping'!AP1357</f>
        <v>4001</v>
      </c>
      <c r="R17" s="558">
        <f>'[2]Format for District Mapping'!AQ1357</f>
        <v>0</v>
      </c>
      <c r="S17" s="558">
        <f>'[2]Format for District Mapping'!AR1357</f>
        <v>7123</v>
      </c>
      <c r="T17" s="558">
        <f>'[2]Format for District Mapping'!AS1357</f>
        <v>3837</v>
      </c>
      <c r="U17" s="558">
        <f>'[2]Format for District Mapping'!AT1357</f>
        <v>0</v>
      </c>
      <c r="V17" s="558">
        <f>'[2]Format for District Mapping'!AU1357</f>
        <v>20276</v>
      </c>
    </row>
    <row r="18" spans="1:22" ht="20.100000000000001" customHeight="1">
      <c r="A18" s="557" t="s">
        <v>435</v>
      </c>
      <c r="B18" s="558">
        <f>'[2]Format for District Mapping'!M1358</f>
        <v>27068</v>
      </c>
      <c r="C18" s="558">
        <f>'[2]Format for District Mapping'!N1358</f>
        <v>13551</v>
      </c>
      <c r="D18" s="558">
        <f>'[2]Format for District Mapping'!O1358</f>
        <v>0</v>
      </c>
      <c r="E18" s="558">
        <f>'[2]Format for District Mapping'!P1358</f>
        <v>50526</v>
      </c>
      <c r="F18" s="558">
        <f>'[2]Format for District Mapping'!Q1358</f>
        <v>30093</v>
      </c>
      <c r="G18" s="558">
        <f>'[2]Format for District Mapping'!R1358</f>
        <v>100</v>
      </c>
      <c r="H18" s="558">
        <f>'[2]Format for District Mapping'!S1358</f>
        <v>121338</v>
      </c>
      <c r="I18" s="558">
        <f>'[2]Format for District Mapping'!AA1358</f>
        <v>82197</v>
      </c>
      <c r="J18" s="558">
        <f>'[2]Format for District Mapping'!AB1358</f>
        <v>35884</v>
      </c>
      <c r="K18" s="558">
        <f>'[2]Format for District Mapping'!AC1358</f>
        <v>1</v>
      </c>
      <c r="L18" s="558">
        <f>'[2]Format for District Mapping'!AD1358</f>
        <v>122864</v>
      </c>
      <c r="M18" s="558">
        <f>'[2]Format for District Mapping'!AE1358</f>
        <v>65688</v>
      </c>
      <c r="N18" s="558">
        <f>'[2]Format for District Mapping'!AF1358</f>
        <v>425</v>
      </c>
      <c r="O18" s="558">
        <f>'[2]Format for District Mapping'!AG1358</f>
        <v>307059</v>
      </c>
      <c r="P18" s="558">
        <f>'[2]Format for District Mapping'!AO1358</f>
        <v>7033</v>
      </c>
      <c r="Q18" s="558">
        <f>'[2]Format for District Mapping'!AP1358</f>
        <v>3356</v>
      </c>
      <c r="R18" s="558">
        <f>'[2]Format for District Mapping'!AQ1358</f>
        <v>0</v>
      </c>
      <c r="S18" s="558">
        <f>'[2]Format for District Mapping'!AR1358</f>
        <v>10256</v>
      </c>
      <c r="T18" s="558">
        <f>'[2]Format for District Mapping'!AS1358</f>
        <v>4903</v>
      </c>
      <c r="U18" s="558">
        <f>'[2]Format for District Mapping'!AT1358</f>
        <v>10</v>
      </c>
      <c r="V18" s="558">
        <f>'[2]Format for District Mapping'!AU1358</f>
        <v>25558</v>
      </c>
    </row>
    <row r="19" spans="1:22" ht="20.100000000000001" customHeight="1">
      <c r="A19" s="557" t="s">
        <v>107</v>
      </c>
      <c r="B19" s="558">
        <f>'[2]Format for District Mapping'!M1359</f>
        <v>17739</v>
      </c>
      <c r="C19" s="558">
        <f>'[2]Format for District Mapping'!N1359</f>
        <v>13489</v>
      </c>
      <c r="D19" s="558">
        <f>'[2]Format for District Mapping'!O1359</f>
        <v>0</v>
      </c>
      <c r="E19" s="558">
        <f>'[2]Format for District Mapping'!P1359</f>
        <v>18566</v>
      </c>
      <c r="F19" s="558">
        <f>'[2]Format for District Mapping'!Q1359</f>
        <v>10255</v>
      </c>
      <c r="G19" s="558">
        <f>'[2]Format for District Mapping'!R1359</f>
        <v>66</v>
      </c>
      <c r="H19" s="558">
        <f>'[2]Format for District Mapping'!S1359</f>
        <v>60115</v>
      </c>
      <c r="I19" s="558">
        <f>'[2]Format for District Mapping'!AA1359</f>
        <v>71604</v>
      </c>
      <c r="J19" s="558">
        <f>'[2]Format for District Mapping'!AB1359</f>
        <v>29532</v>
      </c>
      <c r="K19" s="558">
        <f>'[2]Format for District Mapping'!AC1359</f>
        <v>15</v>
      </c>
      <c r="L19" s="558">
        <f>'[2]Format for District Mapping'!AD1359</f>
        <v>45208</v>
      </c>
      <c r="M19" s="558">
        <f>'[2]Format for District Mapping'!AE1359</f>
        <v>23088</v>
      </c>
      <c r="N19" s="558">
        <f>'[2]Format for District Mapping'!AF1359</f>
        <v>292</v>
      </c>
      <c r="O19" s="558">
        <f>'[2]Format for District Mapping'!AG1359</f>
        <v>169739</v>
      </c>
      <c r="P19" s="558">
        <f>'[2]Format for District Mapping'!AO1359</f>
        <v>4246</v>
      </c>
      <c r="Q19" s="558">
        <f>'[2]Format for District Mapping'!AP1359</f>
        <v>2679</v>
      </c>
      <c r="R19" s="558">
        <f>'[2]Format for District Mapping'!AQ1359</f>
        <v>0</v>
      </c>
      <c r="S19" s="558">
        <f>'[2]Format for District Mapping'!AR1359</f>
        <v>2872</v>
      </c>
      <c r="T19" s="558">
        <f>'[2]Format for District Mapping'!AS1359</f>
        <v>1661</v>
      </c>
      <c r="U19" s="558">
        <f>'[2]Format for District Mapping'!AT1359</f>
        <v>0</v>
      </c>
      <c r="V19" s="558">
        <f>'[2]Format for District Mapping'!AU1359</f>
        <v>11458</v>
      </c>
    </row>
    <row r="20" spans="1:22" ht="20.100000000000001" customHeight="1">
      <c r="A20" s="557" t="s">
        <v>436</v>
      </c>
      <c r="B20" s="558">
        <f>'[2]Format for District Mapping'!M1360</f>
        <v>8419</v>
      </c>
      <c r="C20" s="558">
        <f>'[2]Format for District Mapping'!N1360</f>
        <v>4978</v>
      </c>
      <c r="D20" s="558">
        <f>'[2]Format for District Mapping'!O1360</f>
        <v>9</v>
      </c>
      <c r="E20" s="558">
        <f>'[2]Format for District Mapping'!P1360</f>
        <v>22399</v>
      </c>
      <c r="F20" s="558">
        <f>'[2]Format for District Mapping'!Q1360</f>
        <v>13268</v>
      </c>
      <c r="G20" s="558">
        <f>'[2]Format for District Mapping'!R1360</f>
        <v>64</v>
      </c>
      <c r="H20" s="558">
        <f>'[2]Format for District Mapping'!S1360</f>
        <v>49137</v>
      </c>
      <c r="I20" s="558">
        <f>'[2]Format for District Mapping'!AA1360</f>
        <v>21315</v>
      </c>
      <c r="J20" s="558">
        <f>'[2]Format for District Mapping'!AB1360</f>
        <v>12809</v>
      </c>
      <c r="K20" s="558">
        <f>'[2]Format for District Mapping'!AC1360</f>
        <v>32</v>
      </c>
      <c r="L20" s="558">
        <f>'[2]Format for District Mapping'!AD1360</f>
        <v>62555</v>
      </c>
      <c r="M20" s="558">
        <f>'[2]Format for District Mapping'!AE1360</f>
        <v>34384</v>
      </c>
      <c r="N20" s="558">
        <f>'[2]Format for District Mapping'!AF1360</f>
        <v>543</v>
      </c>
      <c r="O20" s="558">
        <f>'[2]Format for District Mapping'!AG1360</f>
        <v>131638</v>
      </c>
      <c r="P20" s="558">
        <f>'[2]Format for District Mapping'!AO1360</f>
        <v>7261</v>
      </c>
      <c r="Q20" s="558">
        <f>'[2]Format for District Mapping'!AP1360</f>
        <v>3572</v>
      </c>
      <c r="R20" s="558">
        <f>'[2]Format for District Mapping'!AQ1360</f>
        <v>5</v>
      </c>
      <c r="S20" s="558">
        <f>'[2]Format for District Mapping'!AR1360</f>
        <v>5684</v>
      </c>
      <c r="T20" s="558">
        <f>'[2]Format for District Mapping'!AS1360</f>
        <v>3975</v>
      </c>
      <c r="U20" s="558">
        <f>'[2]Format for District Mapping'!AT1360</f>
        <v>3</v>
      </c>
      <c r="V20" s="558">
        <f>'[2]Format for District Mapping'!AU1360</f>
        <v>20500</v>
      </c>
    </row>
    <row r="21" spans="1:22" ht="20.100000000000001" customHeight="1">
      <c r="A21" s="557" t="s">
        <v>102</v>
      </c>
      <c r="B21" s="558">
        <f>'[2]Format for District Mapping'!M1361</f>
        <v>35929</v>
      </c>
      <c r="C21" s="558">
        <f>'[2]Format for District Mapping'!N1361</f>
        <v>31575</v>
      </c>
      <c r="D21" s="558">
        <f>'[2]Format for District Mapping'!O1361</f>
        <v>16</v>
      </c>
      <c r="E21" s="558">
        <f>'[2]Format for District Mapping'!P1361</f>
        <v>22184</v>
      </c>
      <c r="F21" s="558">
        <f>'[2]Format for District Mapping'!Q1361</f>
        <v>15126</v>
      </c>
      <c r="G21" s="558">
        <f>'[2]Format for District Mapping'!R1361</f>
        <v>50</v>
      </c>
      <c r="H21" s="558">
        <f>'[2]Format for District Mapping'!S1361</f>
        <v>104880</v>
      </c>
      <c r="I21" s="558">
        <f>'[2]Format for District Mapping'!AA1361</f>
        <v>66840</v>
      </c>
      <c r="J21" s="558">
        <f>'[2]Format for District Mapping'!AB1361</f>
        <v>56165</v>
      </c>
      <c r="K21" s="558">
        <f>'[2]Format for District Mapping'!AC1361</f>
        <v>7</v>
      </c>
      <c r="L21" s="558">
        <f>'[2]Format for District Mapping'!AD1361</f>
        <v>47189</v>
      </c>
      <c r="M21" s="558">
        <f>'[2]Format for District Mapping'!AE1361</f>
        <v>36337</v>
      </c>
      <c r="N21" s="558">
        <f>'[2]Format for District Mapping'!AF1361</f>
        <v>153</v>
      </c>
      <c r="O21" s="558">
        <f>'[2]Format for District Mapping'!AG1361</f>
        <v>206691</v>
      </c>
      <c r="P21" s="558">
        <f>'[2]Format for District Mapping'!AO1361</f>
        <v>9791</v>
      </c>
      <c r="Q21" s="558">
        <f>'[2]Format for District Mapping'!AP1361</f>
        <v>5799</v>
      </c>
      <c r="R21" s="558">
        <f>'[2]Format for District Mapping'!AQ1361</f>
        <v>2</v>
      </c>
      <c r="S21" s="558">
        <f>'[2]Format for District Mapping'!AR1361</f>
        <v>6027</v>
      </c>
      <c r="T21" s="558">
        <f>'[2]Format for District Mapping'!AS1361</f>
        <v>4125</v>
      </c>
      <c r="U21" s="558">
        <f>'[2]Format for District Mapping'!AT1361</f>
        <v>7</v>
      </c>
      <c r="V21" s="558">
        <f>'[2]Format for District Mapping'!AU1361</f>
        <v>25751</v>
      </c>
    </row>
    <row r="22" spans="1:22" ht="20.100000000000001" customHeight="1">
      <c r="A22" s="557" t="s">
        <v>437</v>
      </c>
      <c r="B22" s="558">
        <f>'[2]Format for District Mapping'!M1362</f>
        <v>29891</v>
      </c>
      <c r="C22" s="558">
        <f>'[2]Format for District Mapping'!N1362</f>
        <v>16238</v>
      </c>
      <c r="D22" s="558">
        <f>'[2]Format for District Mapping'!O1362</f>
        <v>0</v>
      </c>
      <c r="E22" s="558">
        <f>'[2]Format for District Mapping'!P1362</f>
        <v>19880</v>
      </c>
      <c r="F22" s="558">
        <f>'[2]Format for District Mapping'!Q1362</f>
        <v>13101</v>
      </c>
      <c r="G22" s="558">
        <f>'[2]Format for District Mapping'!R1362</f>
        <v>81</v>
      </c>
      <c r="H22" s="558">
        <f>'[2]Format for District Mapping'!S1362</f>
        <v>79191</v>
      </c>
      <c r="I22" s="558">
        <f>'[2]Format for District Mapping'!AA1362</f>
        <v>80609</v>
      </c>
      <c r="J22" s="558">
        <f>'[2]Format for District Mapping'!AB1362</f>
        <v>41225</v>
      </c>
      <c r="K22" s="558">
        <f>'[2]Format for District Mapping'!AC1362</f>
        <v>0</v>
      </c>
      <c r="L22" s="558">
        <f>'[2]Format for District Mapping'!AD1362</f>
        <v>45687</v>
      </c>
      <c r="M22" s="558">
        <f>'[2]Format for District Mapping'!AE1362</f>
        <v>26911</v>
      </c>
      <c r="N22" s="558">
        <f>'[2]Format for District Mapping'!AF1362</f>
        <v>260</v>
      </c>
      <c r="O22" s="558">
        <f>'[2]Format for District Mapping'!AG1362</f>
        <v>194692</v>
      </c>
      <c r="P22" s="558">
        <f>'[2]Format for District Mapping'!AO1362</f>
        <v>6770</v>
      </c>
      <c r="Q22" s="558">
        <f>'[2]Format for District Mapping'!AP1362</f>
        <v>3277</v>
      </c>
      <c r="R22" s="558">
        <f>'[2]Format for District Mapping'!AQ1362</f>
        <v>3</v>
      </c>
      <c r="S22" s="558">
        <f>'[2]Format for District Mapping'!AR1362</f>
        <v>4798</v>
      </c>
      <c r="T22" s="558">
        <f>'[2]Format for District Mapping'!AS1362</f>
        <v>2287</v>
      </c>
      <c r="U22" s="558">
        <f>'[2]Format for District Mapping'!AT1362</f>
        <v>5</v>
      </c>
      <c r="V22" s="558">
        <f>'[2]Format for District Mapping'!AU1362</f>
        <v>17140</v>
      </c>
    </row>
    <row r="23" spans="1:22" ht="20.100000000000001" customHeight="1">
      <c r="A23" s="557" t="s">
        <v>438</v>
      </c>
      <c r="B23" s="558">
        <f>'[2]Format for District Mapping'!M1363</f>
        <v>15869</v>
      </c>
      <c r="C23" s="558">
        <f>'[2]Format for District Mapping'!N1363</f>
        <v>12919</v>
      </c>
      <c r="D23" s="558">
        <f>'[2]Format for District Mapping'!O1363</f>
        <v>0</v>
      </c>
      <c r="E23" s="558">
        <f>'[2]Format for District Mapping'!P1363</f>
        <v>6571</v>
      </c>
      <c r="F23" s="558">
        <f>'[2]Format for District Mapping'!Q1363</f>
        <v>4130</v>
      </c>
      <c r="G23" s="558">
        <f>'[2]Format for District Mapping'!R1363</f>
        <v>19</v>
      </c>
      <c r="H23" s="558">
        <f>'[2]Format for District Mapping'!S1363</f>
        <v>39508</v>
      </c>
      <c r="I23" s="558">
        <f>'[2]Format for District Mapping'!AA1363</f>
        <v>33619</v>
      </c>
      <c r="J23" s="558">
        <f>'[2]Format for District Mapping'!AB1363</f>
        <v>25977</v>
      </c>
      <c r="K23" s="558">
        <f>'[2]Format for District Mapping'!AC1363</f>
        <v>2</v>
      </c>
      <c r="L23" s="558">
        <f>'[2]Format for District Mapping'!AD1363</f>
        <v>17813</v>
      </c>
      <c r="M23" s="558">
        <f>'[2]Format for District Mapping'!AE1363</f>
        <v>12126</v>
      </c>
      <c r="N23" s="558">
        <f>'[2]Format for District Mapping'!AF1363</f>
        <v>56</v>
      </c>
      <c r="O23" s="558">
        <f>'[2]Format for District Mapping'!AG1363</f>
        <v>89593</v>
      </c>
      <c r="P23" s="558">
        <f>'[2]Format for District Mapping'!AO1363</f>
        <v>5853</v>
      </c>
      <c r="Q23" s="558">
        <f>'[2]Format for District Mapping'!AP1363</f>
        <v>3326</v>
      </c>
      <c r="R23" s="558">
        <f>'[2]Format for District Mapping'!AQ1363</f>
        <v>2</v>
      </c>
      <c r="S23" s="558">
        <f>'[2]Format for District Mapping'!AR1363</f>
        <v>3434</v>
      </c>
      <c r="T23" s="558">
        <f>'[2]Format for District Mapping'!AS1363</f>
        <v>1589</v>
      </c>
      <c r="U23" s="558">
        <f>'[2]Format for District Mapping'!AT1363</f>
        <v>0</v>
      </c>
      <c r="V23" s="558">
        <f>'[2]Format for District Mapping'!AU1363</f>
        <v>14204</v>
      </c>
    </row>
    <row r="24" spans="1:22" ht="20.100000000000001" customHeight="1">
      <c r="A24" s="557" t="s">
        <v>439</v>
      </c>
      <c r="B24" s="558">
        <f>'[2]Format for District Mapping'!M1364</f>
        <v>10623</v>
      </c>
      <c r="C24" s="558">
        <f>'[2]Format for District Mapping'!N1364</f>
        <v>9329</v>
      </c>
      <c r="D24" s="558">
        <f>'[2]Format for District Mapping'!O1364</f>
        <v>4</v>
      </c>
      <c r="E24" s="558">
        <f>'[2]Format for District Mapping'!P1364</f>
        <v>11219</v>
      </c>
      <c r="F24" s="558">
        <f>'[2]Format for District Mapping'!Q1364</f>
        <v>8641</v>
      </c>
      <c r="G24" s="558">
        <f>'[2]Format for District Mapping'!R1364</f>
        <v>11</v>
      </c>
      <c r="H24" s="558">
        <f>'[2]Format for District Mapping'!S1364</f>
        <v>39827</v>
      </c>
      <c r="I24" s="558">
        <f>'[2]Format for District Mapping'!AA1364</f>
        <v>23452</v>
      </c>
      <c r="J24" s="558">
        <f>'[2]Format for District Mapping'!AB1364</f>
        <v>18878</v>
      </c>
      <c r="K24" s="558">
        <f>'[2]Format for District Mapping'!AC1364</f>
        <v>10</v>
      </c>
      <c r="L24" s="558">
        <f>'[2]Format for District Mapping'!AD1364</f>
        <v>23546</v>
      </c>
      <c r="M24" s="558">
        <f>'[2]Format for District Mapping'!AE1364</f>
        <v>19389</v>
      </c>
      <c r="N24" s="558">
        <f>'[2]Format for District Mapping'!AF1364</f>
        <v>64</v>
      </c>
      <c r="O24" s="558">
        <f>'[2]Format for District Mapping'!AG1364</f>
        <v>85339</v>
      </c>
      <c r="P24" s="558">
        <f>'[2]Format for District Mapping'!AO1364</f>
        <v>9654</v>
      </c>
      <c r="Q24" s="558">
        <f>'[2]Format for District Mapping'!AP1364</f>
        <v>4878</v>
      </c>
      <c r="R24" s="558">
        <f>'[2]Format for District Mapping'!AQ1364</f>
        <v>79</v>
      </c>
      <c r="S24" s="558">
        <f>'[2]Format for District Mapping'!AR1364</f>
        <v>4580</v>
      </c>
      <c r="T24" s="558">
        <f>'[2]Format for District Mapping'!AS1364</f>
        <v>2711</v>
      </c>
      <c r="U24" s="558">
        <f>'[2]Format for District Mapping'!AT1364</f>
        <v>0</v>
      </c>
      <c r="V24" s="558">
        <f>'[2]Format for District Mapping'!AU1364</f>
        <v>21902</v>
      </c>
    </row>
    <row r="25" spans="1:22" ht="20.100000000000001" customHeight="1">
      <c r="A25" s="557" t="s">
        <v>440</v>
      </c>
      <c r="B25" s="558">
        <f>'[2]Format for District Mapping'!M1365</f>
        <v>11402</v>
      </c>
      <c r="C25" s="558">
        <f>'[2]Format for District Mapping'!N1365</f>
        <v>10184</v>
      </c>
      <c r="D25" s="558">
        <f>'[2]Format for District Mapping'!O1365</f>
        <v>11</v>
      </c>
      <c r="E25" s="558">
        <f>'[2]Format for District Mapping'!P1365</f>
        <v>12771</v>
      </c>
      <c r="F25" s="558">
        <f>'[2]Format for District Mapping'!Q1365</f>
        <v>10411</v>
      </c>
      <c r="G25" s="558">
        <f>'[2]Format for District Mapping'!R1365</f>
        <v>33</v>
      </c>
      <c r="H25" s="558">
        <f>'[2]Format for District Mapping'!S1365</f>
        <v>44812</v>
      </c>
      <c r="I25" s="558">
        <f>'[2]Format for District Mapping'!AA1365</f>
        <v>27951</v>
      </c>
      <c r="J25" s="558">
        <f>'[2]Format for District Mapping'!AB1365</f>
        <v>20610</v>
      </c>
      <c r="K25" s="558">
        <f>'[2]Format for District Mapping'!AC1365</f>
        <v>31</v>
      </c>
      <c r="L25" s="558">
        <f>'[2]Format for District Mapping'!AD1365</f>
        <v>27245</v>
      </c>
      <c r="M25" s="558">
        <f>'[2]Format for District Mapping'!AE1365</f>
        <v>17759</v>
      </c>
      <c r="N25" s="558">
        <f>'[2]Format for District Mapping'!AF1365</f>
        <v>71</v>
      </c>
      <c r="O25" s="558">
        <f>'[2]Format for District Mapping'!AG1365</f>
        <v>93667</v>
      </c>
      <c r="P25" s="558">
        <f>'[2]Format for District Mapping'!AO1365</f>
        <v>3941</v>
      </c>
      <c r="Q25" s="558">
        <f>'[2]Format for District Mapping'!AP1365</f>
        <v>2697</v>
      </c>
      <c r="R25" s="558">
        <f>'[2]Format for District Mapping'!AQ1365</f>
        <v>1</v>
      </c>
      <c r="S25" s="558">
        <f>'[2]Format for District Mapping'!AR1365</f>
        <v>3355</v>
      </c>
      <c r="T25" s="558">
        <f>'[2]Format for District Mapping'!AS1365</f>
        <v>2737</v>
      </c>
      <c r="U25" s="558">
        <f>'[2]Format for District Mapping'!AT1365</f>
        <v>0</v>
      </c>
      <c r="V25" s="558">
        <f>'[2]Format for District Mapping'!AU1365</f>
        <v>12731</v>
      </c>
    </row>
    <row r="26" spans="1:22" ht="20.100000000000001" customHeight="1">
      <c r="A26" s="557" t="s">
        <v>105</v>
      </c>
      <c r="B26" s="558">
        <f>'[2]Format for District Mapping'!M1366</f>
        <v>39854</v>
      </c>
      <c r="C26" s="558">
        <f>'[2]Format for District Mapping'!N1366</f>
        <v>39039</v>
      </c>
      <c r="D26" s="558">
        <f>'[2]Format for District Mapping'!O1366</f>
        <v>28</v>
      </c>
      <c r="E26" s="558">
        <f>'[2]Format for District Mapping'!P1366</f>
        <v>34691</v>
      </c>
      <c r="F26" s="558">
        <f>'[2]Format for District Mapping'!Q1366</f>
        <v>26046</v>
      </c>
      <c r="G26" s="558">
        <f>'[2]Format for District Mapping'!R1366</f>
        <v>106</v>
      </c>
      <c r="H26" s="558">
        <f>'[2]Format for District Mapping'!S1366</f>
        <v>139764</v>
      </c>
      <c r="I26" s="558">
        <f>'[2]Format for District Mapping'!AA1366</f>
        <v>67338</v>
      </c>
      <c r="J26" s="558">
        <f>'[2]Format for District Mapping'!AB1366</f>
        <v>63530</v>
      </c>
      <c r="K26" s="558">
        <f>'[2]Format for District Mapping'!AC1366</f>
        <v>60</v>
      </c>
      <c r="L26" s="558">
        <f>'[2]Format for District Mapping'!AD1366</f>
        <v>59173</v>
      </c>
      <c r="M26" s="558">
        <f>'[2]Format for District Mapping'!AE1366</f>
        <v>44662</v>
      </c>
      <c r="N26" s="558">
        <f>'[2]Format for District Mapping'!AF1366</f>
        <v>214</v>
      </c>
      <c r="O26" s="558">
        <f>'[2]Format for District Mapping'!AG1366</f>
        <v>234977</v>
      </c>
      <c r="P26" s="558">
        <f>'[2]Format for District Mapping'!AO1366</f>
        <v>13622</v>
      </c>
      <c r="Q26" s="558">
        <f>'[2]Format for District Mapping'!AP1366</f>
        <v>12396</v>
      </c>
      <c r="R26" s="558">
        <f>'[2]Format for District Mapping'!AQ1366</f>
        <v>0</v>
      </c>
      <c r="S26" s="558">
        <f>'[2]Format for District Mapping'!AR1366</f>
        <v>5180</v>
      </c>
      <c r="T26" s="558">
        <f>'[2]Format for District Mapping'!AS1366</f>
        <v>5756</v>
      </c>
      <c r="U26" s="558">
        <f>'[2]Format for District Mapping'!AT1366</f>
        <v>0</v>
      </c>
      <c r="V26" s="558">
        <f>'[2]Format for District Mapping'!AU1366</f>
        <v>36954</v>
      </c>
    </row>
    <row r="27" spans="1:22" ht="20.100000000000001" customHeight="1">
      <c r="A27" s="557" t="s">
        <v>441</v>
      </c>
      <c r="B27" s="558">
        <f>'[2]Format for District Mapping'!M1367</f>
        <v>37337</v>
      </c>
      <c r="C27" s="558">
        <f>'[2]Format for District Mapping'!N1367</f>
        <v>34916</v>
      </c>
      <c r="D27" s="558">
        <f>'[2]Format for District Mapping'!O1367</f>
        <v>32</v>
      </c>
      <c r="E27" s="558">
        <f>'[2]Format for District Mapping'!P1367</f>
        <v>71681</v>
      </c>
      <c r="F27" s="558">
        <f>'[2]Format for District Mapping'!Q1367</f>
        <v>50589</v>
      </c>
      <c r="G27" s="558">
        <f>'[2]Format for District Mapping'!R1367</f>
        <v>199</v>
      </c>
      <c r="H27" s="558">
        <f>'[2]Format for District Mapping'!S1367</f>
        <v>194754</v>
      </c>
      <c r="I27" s="558">
        <f>'[2]Format for District Mapping'!AA1367</f>
        <v>74384</v>
      </c>
      <c r="J27" s="558">
        <f>'[2]Format for District Mapping'!AB1367</f>
        <v>61905</v>
      </c>
      <c r="K27" s="558">
        <f>'[2]Format for District Mapping'!AC1367</f>
        <v>25</v>
      </c>
      <c r="L27" s="558">
        <f>'[2]Format for District Mapping'!AD1367</f>
        <v>143568</v>
      </c>
      <c r="M27" s="558">
        <f>'[2]Format for District Mapping'!AE1367</f>
        <v>94185</v>
      </c>
      <c r="N27" s="558">
        <f>'[2]Format for District Mapping'!AF1367</f>
        <v>346</v>
      </c>
      <c r="O27" s="558">
        <f>'[2]Format for District Mapping'!AG1367</f>
        <v>374413</v>
      </c>
      <c r="P27" s="558">
        <f>'[2]Format for District Mapping'!AO1367</f>
        <v>11185</v>
      </c>
      <c r="Q27" s="558">
        <f>'[2]Format for District Mapping'!AP1367</f>
        <v>6900</v>
      </c>
      <c r="R27" s="558">
        <f>'[2]Format for District Mapping'!AQ1367</f>
        <v>2</v>
      </c>
      <c r="S27" s="558">
        <f>'[2]Format for District Mapping'!AR1367</f>
        <v>12661</v>
      </c>
      <c r="T27" s="558">
        <f>'[2]Format for District Mapping'!AS1367</f>
        <v>6981</v>
      </c>
      <c r="U27" s="558">
        <f>'[2]Format for District Mapping'!AT1367</f>
        <v>8</v>
      </c>
      <c r="V27" s="558">
        <f>'[2]Format for District Mapping'!AU1367</f>
        <v>37737</v>
      </c>
    </row>
    <row r="28" spans="1:22" ht="20.100000000000001" customHeight="1">
      <c r="A28" s="557" t="s">
        <v>442</v>
      </c>
      <c r="B28" s="558">
        <f>'[2]Format for District Mapping'!M1368</f>
        <v>11612</v>
      </c>
      <c r="C28" s="558">
        <f>'[2]Format for District Mapping'!N1368</f>
        <v>10571</v>
      </c>
      <c r="D28" s="558">
        <f>'[2]Format for District Mapping'!O1368</f>
        <v>1</v>
      </c>
      <c r="E28" s="558">
        <f>'[2]Format for District Mapping'!P1368</f>
        <v>30664</v>
      </c>
      <c r="F28" s="558">
        <f>'[2]Format for District Mapping'!Q1368</f>
        <v>14747</v>
      </c>
      <c r="G28" s="558">
        <f>'[2]Format for District Mapping'!R1368</f>
        <v>31</v>
      </c>
      <c r="H28" s="558">
        <f>'[2]Format for District Mapping'!S1368</f>
        <v>67626</v>
      </c>
      <c r="I28" s="558">
        <f>'[2]Format for District Mapping'!AA1368</f>
        <v>27462</v>
      </c>
      <c r="J28" s="558">
        <f>'[2]Format for District Mapping'!AB1368</f>
        <v>19024</v>
      </c>
      <c r="K28" s="558">
        <f>'[2]Format for District Mapping'!AC1368</f>
        <v>8</v>
      </c>
      <c r="L28" s="558">
        <f>'[2]Format for District Mapping'!AD1368</f>
        <v>50424</v>
      </c>
      <c r="M28" s="558">
        <f>'[2]Format for District Mapping'!AE1368</f>
        <v>27142</v>
      </c>
      <c r="N28" s="558">
        <f>'[2]Format for District Mapping'!AF1368</f>
        <v>81</v>
      </c>
      <c r="O28" s="558">
        <f>'[2]Format for District Mapping'!AG1368</f>
        <v>124141</v>
      </c>
      <c r="P28" s="558">
        <f>'[2]Format for District Mapping'!AO1368</f>
        <v>6077</v>
      </c>
      <c r="Q28" s="558">
        <f>'[2]Format for District Mapping'!AP1368</f>
        <v>4748</v>
      </c>
      <c r="R28" s="558">
        <f>'[2]Format for District Mapping'!AQ1368</f>
        <v>0</v>
      </c>
      <c r="S28" s="558">
        <f>'[2]Format for District Mapping'!AR1368</f>
        <v>4143</v>
      </c>
      <c r="T28" s="558">
        <f>'[2]Format for District Mapping'!AS1368</f>
        <v>3414</v>
      </c>
      <c r="U28" s="558">
        <f>'[2]Format for District Mapping'!AT1368</f>
        <v>2</v>
      </c>
      <c r="V28" s="558">
        <f>'[2]Format for District Mapping'!AU1368</f>
        <v>18384</v>
      </c>
    </row>
    <row r="29" spans="1:22" ht="20.100000000000001" customHeight="1">
      <c r="A29" s="557" t="s">
        <v>443</v>
      </c>
      <c r="B29" s="558">
        <f>'[2]Format for District Mapping'!M1369</f>
        <v>19325</v>
      </c>
      <c r="C29" s="558">
        <f>'[2]Format for District Mapping'!N1369</f>
        <v>18397</v>
      </c>
      <c r="D29" s="558">
        <f>'[2]Format for District Mapping'!O1369</f>
        <v>22</v>
      </c>
      <c r="E29" s="558">
        <f>'[2]Format for District Mapping'!P1369</f>
        <v>11225</v>
      </c>
      <c r="F29" s="558">
        <f>'[2]Format for District Mapping'!Q1369</f>
        <v>8436</v>
      </c>
      <c r="G29" s="558">
        <f>'[2]Format for District Mapping'!R1369</f>
        <v>34</v>
      </c>
      <c r="H29" s="558">
        <f>'[2]Format for District Mapping'!S1369</f>
        <v>57439</v>
      </c>
      <c r="I29" s="558">
        <f>'[2]Format for District Mapping'!AA1369</f>
        <v>36408</v>
      </c>
      <c r="J29" s="558">
        <f>'[2]Format for District Mapping'!AB1369</f>
        <v>32695</v>
      </c>
      <c r="K29" s="558">
        <f>'[2]Format for District Mapping'!AC1369</f>
        <v>98</v>
      </c>
      <c r="L29" s="558">
        <f>'[2]Format for District Mapping'!AD1369</f>
        <v>21533</v>
      </c>
      <c r="M29" s="558">
        <f>'[2]Format for District Mapping'!AE1369</f>
        <v>16208</v>
      </c>
      <c r="N29" s="558">
        <f>'[2]Format for District Mapping'!AF1369</f>
        <v>51</v>
      </c>
      <c r="O29" s="558">
        <f>'[2]Format for District Mapping'!AG1369</f>
        <v>106993</v>
      </c>
      <c r="P29" s="558">
        <f>'[2]Format for District Mapping'!AO1369</f>
        <v>5978</v>
      </c>
      <c r="Q29" s="558">
        <f>'[2]Format for District Mapping'!AP1369</f>
        <v>4433</v>
      </c>
      <c r="R29" s="558">
        <f>'[2]Format for District Mapping'!AQ1369</f>
        <v>15</v>
      </c>
      <c r="S29" s="558">
        <f>'[2]Format for District Mapping'!AR1369</f>
        <v>2030</v>
      </c>
      <c r="T29" s="558">
        <f>'[2]Format for District Mapping'!AS1369</f>
        <v>1273</v>
      </c>
      <c r="U29" s="558">
        <f>'[2]Format for District Mapping'!AT1369</f>
        <v>1</v>
      </c>
      <c r="V29" s="558">
        <f>'[2]Format for District Mapping'!AU1369</f>
        <v>13730</v>
      </c>
    </row>
    <row r="30" spans="1:22" ht="20.100000000000001" customHeight="1">
      <c r="A30" s="557" t="s">
        <v>444</v>
      </c>
      <c r="B30" s="558">
        <f>'[2]Format for District Mapping'!M1370</f>
        <v>28872</v>
      </c>
      <c r="C30" s="558">
        <f>'[2]Format for District Mapping'!N1370</f>
        <v>24822</v>
      </c>
      <c r="D30" s="558">
        <f>'[2]Format for District Mapping'!O1370</f>
        <v>20</v>
      </c>
      <c r="E30" s="558">
        <f>'[2]Format for District Mapping'!P1370</f>
        <v>31065</v>
      </c>
      <c r="F30" s="558">
        <f>'[2]Format for District Mapping'!Q1370</f>
        <v>23154</v>
      </c>
      <c r="G30" s="558">
        <f>'[2]Format for District Mapping'!R1370</f>
        <v>76</v>
      </c>
      <c r="H30" s="558">
        <f>'[2]Format for District Mapping'!S1370</f>
        <v>108009</v>
      </c>
      <c r="I30" s="558">
        <f>'[2]Format for District Mapping'!AA1370</f>
        <v>60011</v>
      </c>
      <c r="J30" s="558">
        <f>'[2]Format for District Mapping'!AB1370</f>
        <v>51179</v>
      </c>
      <c r="K30" s="558">
        <f>'[2]Format for District Mapping'!AC1370</f>
        <v>64</v>
      </c>
      <c r="L30" s="558">
        <f>'[2]Format for District Mapping'!AD1370</f>
        <v>66953</v>
      </c>
      <c r="M30" s="558">
        <f>'[2]Format for District Mapping'!AE1370</f>
        <v>53505</v>
      </c>
      <c r="N30" s="558">
        <f>'[2]Format for District Mapping'!AF1370</f>
        <v>338</v>
      </c>
      <c r="O30" s="558">
        <f>'[2]Format for District Mapping'!AG1370</f>
        <v>232050</v>
      </c>
      <c r="P30" s="558">
        <f>'[2]Format for District Mapping'!AO1370</f>
        <v>11365</v>
      </c>
      <c r="Q30" s="558">
        <f>'[2]Format for District Mapping'!AP1370</f>
        <v>7369</v>
      </c>
      <c r="R30" s="558">
        <f>'[2]Format for District Mapping'!AQ1370</f>
        <v>0</v>
      </c>
      <c r="S30" s="558">
        <f>'[2]Format for District Mapping'!AR1370</f>
        <v>5348</v>
      </c>
      <c r="T30" s="558">
        <f>'[2]Format for District Mapping'!AS1370</f>
        <v>4629</v>
      </c>
      <c r="U30" s="558">
        <f>'[2]Format for District Mapping'!AT1370</f>
        <v>2</v>
      </c>
      <c r="V30" s="558">
        <f>'[2]Format for District Mapping'!AU1370</f>
        <v>28713</v>
      </c>
    </row>
    <row r="31" spans="1:22" ht="20.100000000000001" customHeight="1">
      <c r="A31" s="557" t="s">
        <v>445</v>
      </c>
      <c r="B31" s="558">
        <f>'[2]Format for District Mapping'!M1371</f>
        <v>34824</v>
      </c>
      <c r="C31" s="558">
        <f>'[2]Format for District Mapping'!N1371</f>
        <v>31504</v>
      </c>
      <c r="D31" s="558">
        <f>'[2]Format for District Mapping'!O1371</f>
        <v>15</v>
      </c>
      <c r="E31" s="558">
        <f>'[2]Format for District Mapping'!P1371</f>
        <v>35832</v>
      </c>
      <c r="F31" s="558">
        <f>'[2]Format for District Mapping'!Q1371</f>
        <v>24385</v>
      </c>
      <c r="G31" s="558">
        <f>'[2]Format for District Mapping'!R1371</f>
        <v>56</v>
      </c>
      <c r="H31" s="558">
        <f>'[2]Format for District Mapping'!S1371</f>
        <v>126616</v>
      </c>
      <c r="I31" s="558">
        <f>'[2]Format for District Mapping'!AA1371</f>
        <v>67615</v>
      </c>
      <c r="J31" s="558">
        <f>'[2]Format for District Mapping'!AB1371</f>
        <v>57717</v>
      </c>
      <c r="K31" s="558">
        <f>'[2]Format for District Mapping'!AC1371</f>
        <v>155</v>
      </c>
      <c r="L31" s="558">
        <f>'[2]Format for District Mapping'!AD1371</f>
        <v>68347</v>
      </c>
      <c r="M31" s="558">
        <f>'[2]Format for District Mapping'!AE1371</f>
        <v>48586</v>
      </c>
      <c r="N31" s="558">
        <f>'[2]Format for District Mapping'!AF1371</f>
        <v>216</v>
      </c>
      <c r="O31" s="558">
        <f>'[2]Format for District Mapping'!AG1371</f>
        <v>242636</v>
      </c>
      <c r="P31" s="558">
        <f>'[2]Format for District Mapping'!AO1371</f>
        <v>6136</v>
      </c>
      <c r="Q31" s="558">
        <f>'[2]Format for District Mapping'!AP1371</f>
        <v>4491</v>
      </c>
      <c r="R31" s="558">
        <f>'[2]Format for District Mapping'!AQ1371</f>
        <v>3</v>
      </c>
      <c r="S31" s="558">
        <f>'[2]Format for District Mapping'!AR1371</f>
        <v>4485</v>
      </c>
      <c r="T31" s="558">
        <f>'[2]Format for District Mapping'!AS1371</f>
        <v>4530</v>
      </c>
      <c r="U31" s="558">
        <f>'[2]Format for District Mapping'!AT1371</f>
        <v>4</v>
      </c>
      <c r="V31" s="558">
        <f>'[2]Format for District Mapping'!AU1371</f>
        <v>19649</v>
      </c>
    </row>
    <row r="32" spans="1:22" ht="20.100000000000001" customHeight="1">
      <c r="A32" s="557" t="s">
        <v>446</v>
      </c>
      <c r="B32" s="558">
        <f>'[2]Format for District Mapping'!M1372</f>
        <v>69654</v>
      </c>
      <c r="C32" s="558">
        <f>'[2]Format for District Mapping'!N1372</f>
        <v>30014</v>
      </c>
      <c r="D32" s="558">
        <f>'[2]Format for District Mapping'!O1372</f>
        <v>1</v>
      </c>
      <c r="E32" s="558">
        <f>'[2]Format for District Mapping'!P1372</f>
        <v>22779</v>
      </c>
      <c r="F32" s="558">
        <f>'[2]Format for District Mapping'!Q1372</f>
        <v>15806</v>
      </c>
      <c r="G32" s="558">
        <f>'[2]Format for District Mapping'!R1372</f>
        <v>10</v>
      </c>
      <c r="H32" s="558">
        <f>'[2]Format for District Mapping'!S1372</f>
        <v>138264</v>
      </c>
      <c r="I32" s="558">
        <f>'[2]Format for District Mapping'!AA1372</f>
        <v>88566</v>
      </c>
      <c r="J32" s="558">
        <f>'[2]Format for District Mapping'!AB1372</f>
        <v>66712</v>
      </c>
      <c r="K32" s="558">
        <f>'[2]Format for District Mapping'!AC1372</f>
        <v>0</v>
      </c>
      <c r="L32" s="558">
        <f>'[2]Format for District Mapping'!AD1372</f>
        <v>50820</v>
      </c>
      <c r="M32" s="558">
        <f>'[2]Format for District Mapping'!AE1372</f>
        <v>34227</v>
      </c>
      <c r="N32" s="558">
        <f>'[2]Format for District Mapping'!AF1372</f>
        <v>14</v>
      </c>
      <c r="O32" s="558">
        <f>'[2]Format for District Mapping'!AG1372</f>
        <v>240339</v>
      </c>
      <c r="P32" s="558">
        <f>'[2]Format for District Mapping'!AO1372</f>
        <v>17995</v>
      </c>
      <c r="Q32" s="558">
        <f>'[2]Format for District Mapping'!AP1372</f>
        <v>8490</v>
      </c>
      <c r="R32" s="558">
        <f>'[2]Format for District Mapping'!AQ1372</f>
        <v>3</v>
      </c>
      <c r="S32" s="558">
        <f>'[2]Format for District Mapping'!AR1372</f>
        <v>15553</v>
      </c>
      <c r="T32" s="558">
        <f>'[2]Format for District Mapping'!AS1372</f>
        <v>6427</v>
      </c>
      <c r="U32" s="558">
        <f>'[2]Format for District Mapping'!AT1372</f>
        <v>8</v>
      </c>
      <c r="V32" s="558">
        <f>'[2]Format for District Mapping'!AU1372</f>
        <v>48476</v>
      </c>
    </row>
    <row r="33" spans="1:22" ht="20.100000000000001" customHeight="1">
      <c r="A33" s="557" t="s">
        <v>447</v>
      </c>
      <c r="B33" s="558">
        <f>'[2]Format for District Mapping'!M1373</f>
        <v>32152</v>
      </c>
      <c r="C33" s="558">
        <f>'[2]Format for District Mapping'!N1373</f>
        <v>20147</v>
      </c>
      <c r="D33" s="558">
        <f>'[2]Format for District Mapping'!O1373</f>
        <v>20</v>
      </c>
      <c r="E33" s="558">
        <f>'[2]Format for District Mapping'!P1373</f>
        <v>20454</v>
      </c>
      <c r="F33" s="558">
        <f>'[2]Format for District Mapping'!Q1373</f>
        <v>13002</v>
      </c>
      <c r="G33" s="558">
        <f>'[2]Format for District Mapping'!R1373</f>
        <v>66</v>
      </c>
      <c r="H33" s="558">
        <f>'[2]Format for District Mapping'!S1373</f>
        <v>85841</v>
      </c>
      <c r="I33" s="558">
        <f>'[2]Format for District Mapping'!AA1373</f>
        <v>94377</v>
      </c>
      <c r="J33" s="558">
        <f>'[2]Format for District Mapping'!AB1373</f>
        <v>61262</v>
      </c>
      <c r="K33" s="558">
        <f>'[2]Format for District Mapping'!AC1373</f>
        <v>74</v>
      </c>
      <c r="L33" s="558">
        <f>'[2]Format for District Mapping'!AD1373</f>
        <v>54628</v>
      </c>
      <c r="M33" s="558">
        <f>'[2]Format for District Mapping'!AE1373</f>
        <v>37026</v>
      </c>
      <c r="N33" s="558">
        <f>'[2]Format for District Mapping'!AF1373</f>
        <v>288</v>
      </c>
      <c r="O33" s="558">
        <f>'[2]Format for District Mapping'!AG1373</f>
        <v>247655</v>
      </c>
      <c r="P33" s="558">
        <f>'[2]Format for District Mapping'!AO1373</f>
        <v>11291</v>
      </c>
      <c r="Q33" s="558">
        <f>'[2]Format for District Mapping'!AP1373</f>
        <v>8659</v>
      </c>
      <c r="R33" s="558">
        <f>'[2]Format for District Mapping'!AQ1373</f>
        <v>0</v>
      </c>
      <c r="S33" s="558">
        <f>'[2]Format for District Mapping'!AR1373</f>
        <v>6754</v>
      </c>
      <c r="T33" s="558">
        <f>'[2]Format for District Mapping'!AS1373</f>
        <v>7680</v>
      </c>
      <c r="U33" s="558">
        <f>'[2]Format for District Mapping'!AT1373</f>
        <v>0</v>
      </c>
      <c r="V33" s="558">
        <f>'[2]Format for District Mapping'!AU1373</f>
        <v>34384</v>
      </c>
    </row>
    <row r="34" spans="1:22" ht="20.100000000000001" customHeight="1">
      <c r="A34" s="557" t="s">
        <v>448</v>
      </c>
      <c r="B34" s="558">
        <f>'[2]Format for District Mapping'!M1374</f>
        <v>4699</v>
      </c>
      <c r="C34" s="558">
        <f>'[2]Format for District Mapping'!N1374</f>
        <v>3419</v>
      </c>
      <c r="D34" s="558">
        <f>'[2]Format for District Mapping'!O1374</f>
        <v>9</v>
      </c>
      <c r="E34" s="558">
        <f>'[2]Format for District Mapping'!P1374</f>
        <v>8585</v>
      </c>
      <c r="F34" s="558">
        <f>'[2]Format for District Mapping'!Q1374</f>
        <v>4684</v>
      </c>
      <c r="G34" s="558">
        <f>'[2]Format for District Mapping'!R1374</f>
        <v>51</v>
      </c>
      <c r="H34" s="558">
        <f>'[2]Format for District Mapping'!S1374</f>
        <v>21447</v>
      </c>
      <c r="I34" s="558">
        <f>'[2]Format for District Mapping'!AA1374</f>
        <v>11808</v>
      </c>
      <c r="J34" s="558">
        <f>'[2]Format for District Mapping'!AB1374</f>
        <v>7372</v>
      </c>
      <c r="K34" s="558">
        <f>'[2]Format for District Mapping'!AC1374</f>
        <v>32</v>
      </c>
      <c r="L34" s="558">
        <f>'[2]Format for District Mapping'!AD1374</f>
        <v>16424</v>
      </c>
      <c r="M34" s="558">
        <f>'[2]Format for District Mapping'!AE1374</f>
        <v>8545</v>
      </c>
      <c r="N34" s="558">
        <f>'[2]Format for District Mapping'!AF1374</f>
        <v>74</v>
      </c>
      <c r="O34" s="558">
        <f>'[2]Format for District Mapping'!AG1374</f>
        <v>44255</v>
      </c>
      <c r="P34" s="558">
        <f>'[2]Format for District Mapping'!AO1374</f>
        <v>4750</v>
      </c>
      <c r="Q34" s="558">
        <f>'[2]Format for District Mapping'!AP1374</f>
        <v>2401</v>
      </c>
      <c r="R34" s="558">
        <f>'[2]Format for District Mapping'!AQ1374</f>
        <v>1</v>
      </c>
      <c r="S34" s="558">
        <f>'[2]Format for District Mapping'!AR1374</f>
        <v>2343</v>
      </c>
      <c r="T34" s="558">
        <f>'[2]Format for District Mapping'!AS1374</f>
        <v>1638</v>
      </c>
      <c r="U34" s="558">
        <f>'[2]Format for District Mapping'!AT1374</f>
        <v>0</v>
      </c>
      <c r="V34" s="558">
        <f>'[2]Format for District Mapping'!AU1374</f>
        <v>11133</v>
      </c>
    </row>
    <row r="35" spans="1:22" s="554" customFormat="1" ht="45.75" customHeight="1">
      <c r="A35" s="555" t="s">
        <v>193</v>
      </c>
      <c r="B35" s="559">
        <f t="shared" ref="B35:V35" si="0">SUM(B5:B34)</f>
        <v>806731</v>
      </c>
      <c r="C35" s="559">
        <f t="shared" si="0"/>
        <v>577825</v>
      </c>
      <c r="D35" s="559">
        <f t="shared" si="0"/>
        <v>788</v>
      </c>
      <c r="E35" s="559">
        <f t="shared" si="0"/>
        <v>1269635</v>
      </c>
      <c r="F35" s="559">
        <f t="shared" si="0"/>
        <v>784111</v>
      </c>
      <c r="G35" s="559">
        <f t="shared" si="0"/>
        <v>3813</v>
      </c>
      <c r="H35" s="559">
        <f t="shared" si="0"/>
        <v>3442903</v>
      </c>
      <c r="I35" s="559">
        <f t="shared" si="0"/>
        <v>1789850</v>
      </c>
      <c r="J35" s="559">
        <f t="shared" si="0"/>
        <v>1226249</v>
      </c>
      <c r="K35" s="559">
        <f t="shared" si="0"/>
        <v>1740</v>
      </c>
      <c r="L35" s="559">
        <f t="shared" si="0"/>
        <v>2718793</v>
      </c>
      <c r="M35" s="559">
        <f t="shared" si="0"/>
        <v>1688245</v>
      </c>
      <c r="N35" s="559">
        <f t="shared" si="0"/>
        <v>9722</v>
      </c>
      <c r="O35" s="559">
        <f t="shared" si="0"/>
        <v>7434599</v>
      </c>
      <c r="P35" s="559">
        <f t="shared" si="0"/>
        <v>274103</v>
      </c>
      <c r="Q35" s="559">
        <f t="shared" si="0"/>
        <v>173225</v>
      </c>
      <c r="R35" s="559">
        <f t="shared" si="0"/>
        <v>194</v>
      </c>
      <c r="S35" s="559">
        <f t="shared" si="0"/>
        <v>263287</v>
      </c>
      <c r="T35" s="559">
        <f t="shared" si="0"/>
        <v>169903</v>
      </c>
      <c r="U35" s="559">
        <f t="shared" si="0"/>
        <v>210</v>
      </c>
      <c r="V35" s="559">
        <f t="shared" si="0"/>
        <v>880922</v>
      </c>
    </row>
  </sheetData>
  <mergeCells count="5">
    <mergeCell ref="A2:A3"/>
    <mergeCell ref="B2:H3"/>
    <mergeCell ref="I2:O3"/>
    <mergeCell ref="P2:V3"/>
    <mergeCell ref="B1:V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zoomScale="60" zoomScaleNormal="60" workbookViewId="0">
      <selection activeCell="P53" sqref="P53"/>
    </sheetView>
  </sheetViews>
  <sheetFormatPr defaultRowHeight="26.25"/>
  <cols>
    <col min="1" max="1" width="11.140625" style="81" customWidth="1"/>
    <col min="2" max="2" width="55.140625" style="81" customWidth="1"/>
    <col min="3" max="3" width="17.7109375" style="81" customWidth="1"/>
    <col min="4" max="4" width="19.7109375" style="81" customWidth="1"/>
    <col min="5" max="5" width="20.7109375" style="81" customWidth="1"/>
    <col min="6" max="6" width="19.28515625" style="81" customWidth="1"/>
    <col min="7" max="7" width="21.28515625" style="81" customWidth="1"/>
    <col min="8" max="8" width="18" style="81" customWidth="1"/>
    <col min="9" max="9" width="23.140625" style="81" customWidth="1"/>
    <col min="10" max="10" width="20.5703125" style="81" customWidth="1"/>
    <col min="11" max="11" width="19.85546875" style="81" customWidth="1"/>
    <col min="12" max="12" width="24.5703125" style="81" customWidth="1"/>
    <col min="13" max="16384" width="9.140625" style="81"/>
  </cols>
  <sheetData>
    <row r="1" spans="1:12" ht="33.75">
      <c r="A1" s="560" t="s">
        <v>450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s="562" customFormat="1" ht="46.5" customHeight="1">
      <c r="A2" s="561" t="s">
        <v>451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s="562" customFormat="1" ht="46.5" customHeight="1">
      <c r="A3" s="563"/>
      <c r="B3" s="564"/>
      <c r="C3" s="565" t="s">
        <v>452</v>
      </c>
      <c r="D3" s="565"/>
      <c r="E3" s="565"/>
      <c r="F3" s="565"/>
      <c r="G3" s="565"/>
      <c r="H3" s="565" t="s">
        <v>453</v>
      </c>
      <c r="I3" s="565"/>
      <c r="J3" s="565"/>
      <c r="K3" s="565"/>
      <c r="L3" s="566"/>
    </row>
    <row r="4" spans="1:12" ht="220.5" customHeight="1">
      <c r="A4" s="567" t="s">
        <v>1</v>
      </c>
      <c r="B4" s="568" t="s">
        <v>128</v>
      </c>
      <c r="C4" s="568" t="s">
        <v>454</v>
      </c>
      <c r="D4" s="568" t="s">
        <v>455</v>
      </c>
      <c r="E4" s="568" t="s">
        <v>456</v>
      </c>
      <c r="F4" s="568" t="s">
        <v>457</v>
      </c>
      <c r="G4" s="568" t="s">
        <v>458</v>
      </c>
      <c r="H4" s="568" t="s">
        <v>454</v>
      </c>
      <c r="I4" s="568" t="s">
        <v>455</v>
      </c>
      <c r="J4" s="568" t="s">
        <v>456</v>
      </c>
      <c r="K4" s="568" t="s">
        <v>457</v>
      </c>
      <c r="L4" s="568" t="s">
        <v>458</v>
      </c>
    </row>
    <row r="5" spans="1:12" ht="50.1" customHeight="1">
      <c r="A5" s="569">
        <v>1</v>
      </c>
      <c r="B5" s="570" t="s">
        <v>136</v>
      </c>
      <c r="C5" s="571">
        <v>823</v>
      </c>
      <c r="D5" s="571">
        <v>0</v>
      </c>
      <c r="E5" s="571">
        <v>655</v>
      </c>
      <c r="F5" s="571">
        <v>69</v>
      </c>
      <c r="G5" s="571">
        <v>99</v>
      </c>
      <c r="H5" s="571">
        <v>2979</v>
      </c>
      <c r="I5" s="571">
        <v>0</v>
      </c>
      <c r="J5" s="571">
        <v>2736</v>
      </c>
      <c r="K5" s="571">
        <v>49</v>
      </c>
      <c r="L5" s="571">
        <v>194</v>
      </c>
    </row>
    <row r="6" spans="1:12" ht="50.1" customHeight="1">
      <c r="A6" s="569">
        <v>2</v>
      </c>
      <c r="B6" s="570" t="s">
        <v>11</v>
      </c>
      <c r="C6" s="571">
        <v>212</v>
      </c>
      <c r="D6" s="571">
        <v>0</v>
      </c>
      <c r="E6" s="571">
        <v>155</v>
      </c>
      <c r="F6" s="571">
        <v>50</v>
      </c>
      <c r="G6" s="571">
        <v>7</v>
      </c>
      <c r="H6" s="571">
        <v>843</v>
      </c>
      <c r="I6" s="571">
        <v>0</v>
      </c>
      <c r="J6" s="571">
        <v>726</v>
      </c>
      <c r="K6" s="571">
        <v>108</v>
      </c>
      <c r="L6" s="571">
        <v>9</v>
      </c>
    </row>
    <row r="7" spans="1:12" ht="50.1" customHeight="1">
      <c r="A7" s="569">
        <v>3</v>
      </c>
      <c r="B7" s="570" t="s">
        <v>13</v>
      </c>
      <c r="C7" s="571">
        <v>324</v>
      </c>
      <c r="D7" s="571">
        <v>0</v>
      </c>
      <c r="E7" s="571">
        <v>286</v>
      </c>
      <c r="F7" s="571">
        <v>18</v>
      </c>
      <c r="G7" s="571">
        <v>20</v>
      </c>
      <c r="H7" s="571">
        <v>1191</v>
      </c>
      <c r="I7" s="571">
        <v>0</v>
      </c>
      <c r="J7" s="571">
        <v>1151</v>
      </c>
      <c r="K7" s="571">
        <v>17</v>
      </c>
      <c r="L7" s="571">
        <v>23</v>
      </c>
    </row>
    <row r="8" spans="1:12" ht="50.1" customHeight="1">
      <c r="A8" s="569">
        <v>4</v>
      </c>
      <c r="B8" s="570" t="s">
        <v>9</v>
      </c>
      <c r="C8" s="571">
        <v>290</v>
      </c>
      <c r="D8" s="571">
        <v>0</v>
      </c>
      <c r="E8" s="571">
        <v>210</v>
      </c>
      <c r="F8" s="571">
        <v>20</v>
      </c>
      <c r="G8" s="571">
        <v>60</v>
      </c>
      <c r="H8" s="571">
        <v>1280</v>
      </c>
      <c r="I8" s="571">
        <v>0</v>
      </c>
      <c r="J8" s="571">
        <v>1220</v>
      </c>
      <c r="K8" s="571">
        <v>50</v>
      </c>
      <c r="L8" s="571">
        <v>10</v>
      </c>
    </row>
    <row r="9" spans="1:12" ht="50.1" customHeight="1">
      <c r="A9" s="569">
        <v>5</v>
      </c>
      <c r="B9" s="570" t="s">
        <v>459</v>
      </c>
      <c r="C9" s="571">
        <v>228</v>
      </c>
      <c r="D9" s="571">
        <v>0</v>
      </c>
      <c r="E9" s="571">
        <v>223</v>
      </c>
      <c r="F9" s="571">
        <v>5</v>
      </c>
      <c r="G9" s="571">
        <v>0</v>
      </c>
      <c r="H9" s="571">
        <v>1704</v>
      </c>
      <c r="I9" s="571">
        <v>0</v>
      </c>
      <c r="J9" s="571">
        <v>1657</v>
      </c>
      <c r="K9" s="571">
        <v>46</v>
      </c>
      <c r="L9" s="571">
        <v>1</v>
      </c>
    </row>
    <row r="10" spans="1:12" ht="50.1" customHeight="1">
      <c r="A10" s="569">
        <v>6</v>
      </c>
      <c r="B10" s="570" t="s">
        <v>18</v>
      </c>
      <c r="C10" s="571">
        <v>2</v>
      </c>
      <c r="D10" s="571">
        <v>0</v>
      </c>
      <c r="E10" s="571">
        <v>0</v>
      </c>
      <c r="F10" s="571">
        <v>0</v>
      </c>
      <c r="G10" s="571">
        <v>2</v>
      </c>
      <c r="H10" s="571">
        <v>9</v>
      </c>
      <c r="I10" s="571">
        <v>0</v>
      </c>
      <c r="J10" s="571">
        <v>6</v>
      </c>
      <c r="K10" s="571">
        <v>0</v>
      </c>
      <c r="L10" s="571">
        <v>3</v>
      </c>
    </row>
    <row r="11" spans="1:12" ht="50.1" customHeight="1">
      <c r="A11" s="569">
        <v>7</v>
      </c>
      <c r="B11" s="570" t="s">
        <v>22</v>
      </c>
      <c r="C11" s="571">
        <v>36</v>
      </c>
      <c r="D11" s="571">
        <v>0</v>
      </c>
      <c r="E11" s="571">
        <v>31</v>
      </c>
      <c r="F11" s="571">
        <v>3</v>
      </c>
      <c r="G11" s="571">
        <v>2</v>
      </c>
      <c r="H11" s="571">
        <v>41</v>
      </c>
      <c r="I11" s="571">
        <v>0</v>
      </c>
      <c r="J11" s="571">
        <v>39</v>
      </c>
      <c r="K11" s="571">
        <v>0</v>
      </c>
      <c r="L11" s="571">
        <v>2</v>
      </c>
    </row>
    <row r="12" spans="1:12" ht="50.1" customHeight="1">
      <c r="A12" s="569">
        <v>8</v>
      </c>
      <c r="B12" s="570" t="s">
        <v>139</v>
      </c>
      <c r="C12" s="571">
        <v>9</v>
      </c>
      <c r="D12" s="571">
        <v>0</v>
      </c>
      <c r="E12" s="571">
        <v>9</v>
      </c>
      <c r="F12" s="571">
        <v>0</v>
      </c>
      <c r="G12" s="571">
        <v>0</v>
      </c>
      <c r="H12" s="571">
        <v>41</v>
      </c>
      <c r="I12" s="571">
        <v>0</v>
      </c>
      <c r="J12" s="571">
        <v>40</v>
      </c>
      <c r="K12" s="571">
        <v>1</v>
      </c>
      <c r="L12" s="571">
        <v>0</v>
      </c>
    </row>
    <row r="13" spans="1:12" ht="50.1" customHeight="1">
      <c r="A13" s="569">
        <v>9</v>
      </c>
      <c r="B13" s="570" t="s">
        <v>148</v>
      </c>
      <c r="C13" s="571">
        <v>140</v>
      </c>
      <c r="D13" s="571">
        <v>0</v>
      </c>
      <c r="E13" s="571">
        <v>122</v>
      </c>
      <c r="F13" s="571">
        <v>16</v>
      </c>
      <c r="G13" s="571">
        <v>2</v>
      </c>
      <c r="H13" s="571">
        <v>704</v>
      </c>
      <c r="I13" s="571">
        <v>0</v>
      </c>
      <c r="J13" s="571">
        <v>672</v>
      </c>
      <c r="K13" s="571">
        <v>20</v>
      </c>
      <c r="L13" s="571">
        <v>12</v>
      </c>
    </row>
    <row r="14" spans="1:12" ht="50.1" customHeight="1">
      <c r="A14" s="569">
        <v>10</v>
      </c>
      <c r="B14" s="570" t="s">
        <v>165</v>
      </c>
      <c r="C14" s="571">
        <v>121</v>
      </c>
      <c r="D14" s="571">
        <v>0</v>
      </c>
      <c r="E14" s="571">
        <v>83</v>
      </c>
      <c r="F14" s="571">
        <v>15</v>
      </c>
      <c r="G14" s="571">
        <v>23</v>
      </c>
      <c r="H14" s="571">
        <v>1060</v>
      </c>
      <c r="I14" s="571">
        <v>0</v>
      </c>
      <c r="J14" s="571">
        <v>1028</v>
      </c>
      <c r="K14" s="571">
        <v>28</v>
      </c>
      <c r="L14" s="571">
        <v>4</v>
      </c>
    </row>
    <row r="15" spans="1:12" ht="50.1" customHeight="1">
      <c r="A15" s="569">
        <v>11</v>
      </c>
      <c r="B15" s="570" t="s">
        <v>166</v>
      </c>
      <c r="C15" s="571">
        <v>208</v>
      </c>
      <c r="D15" s="571">
        <v>0</v>
      </c>
      <c r="E15" s="571">
        <v>168</v>
      </c>
      <c r="F15" s="571">
        <v>16</v>
      </c>
      <c r="G15" s="571">
        <v>24</v>
      </c>
      <c r="H15" s="571">
        <v>1471</v>
      </c>
      <c r="I15" s="571">
        <v>0</v>
      </c>
      <c r="J15" s="571">
        <v>1365</v>
      </c>
      <c r="K15" s="571">
        <v>5</v>
      </c>
      <c r="L15" s="571">
        <v>101</v>
      </c>
    </row>
    <row r="16" spans="1:12" ht="50.1" customHeight="1">
      <c r="A16" s="569">
        <v>12</v>
      </c>
      <c r="B16" s="570" t="s">
        <v>167</v>
      </c>
      <c r="C16" s="571">
        <v>185</v>
      </c>
      <c r="D16" s="571">
        <v>0</v>
      </c>
      <c r="E16" s="571">
        <v>119</v>
      </c>
      <c r="F16" s="571">
        <v>6</v>
      </c>
      <c r="G16" s="571">
        <v>60</v>
      </c>
      <c r="H16" s="571">
        <v>1139</v>
      </c>
      <c r="I16" s="571">
        <v>0</v>
      </c>
      <c r="J16" s="571">
        <v>943</v>
      </c>
      <c r="K16" s="571">
        <v>7</v>
      </c>
      <c r="L16" s="571">
        <v>189</v>
      </c>
    </row>
    <row r="17" spans="1:12" ht="50.1" customHeight="1">
      <c r="A17" s="569">
        <v>13</v>
      </c>
      <c r="B17" s="570" t="s">
        <v>10</v>
      </c>
      <c r="C17" s="571">
        <v>50</v>
      </c>
      <c r="D17" s="571">
        <v>0</v>
      </c>
      <c r="E17" s="571">
        <v>49</v>
      </c>
      <c r="F17" s="571">
        <v>1</v>
      </c>
      <c r="G17" s="571">
        <v>0</v>
      </c>
      <c r="H17" s="571">
        <v>102</v>
      </c>
      <c r="I17" s="571">
        <v>0</v>
      </c>
      <c r="J17" s="571">
        <v>96</v>
      </c>
      <c r="K17" s="571">
        <v>6</v>
      </c>
      <c r="L17" s="571">
        <v>0</v>
      </c>
    </row>
    <row r="18" spans="1:12" ht="50.1" customHeight="1">
      <c r="A18" s="569">
        <v>14</v>
      </c>
      <c r="B18" s="570" t="s">
        <v>460</v>
      </c>
      <c r="C18" s="571">
        <v>13</v>
      </c>
      <c r="D18" s="571">
        <v>0</v>
      </c>
      <c r="E18" s="571">
        <v>9</v>
      </c>
      <c r="F18" s="571">
        <v>4</v>
      </c>
      <c r="G18" s="571">
        <v>0</v>
      </c>
      <c r="H18" s="571">
        <v>183</v>
      </c>
      <c r="I18" s="571">
        <v>0</v>
      </c>
      <c r="J18" s="571">
        <v>176</v>
      </c>
      <c r="K18" s="571">
        <v>7</v>
      </c>
      <c r="L18" s="571">
        <v>0</v>
      </c>
    </row>
    <row r="19" spans="1:12" ht="50.1" customHeight="1">
      <c r="A19" s="569">
        <v>15</v>
      </c>
      <c r="B19" s="570" t="s">
        <v>461</v>
      </c>
      <c r="C19" s="571">
        <v>3</v>
      </c>
      <c r="D19" s="571">
        <v>0</v>
      </c>
      <c r="E19" s="571">
        <v>1</v>
      </c>
      <c r="F19" s="571">
        <v>0</v>
      </c>
      <c r="G19" s="571">
        <v>2</v>
      </c>
      <c r="H19" s="571">
        <v>9</v>
      </c>
      <c r="I19" s="571">
        <v>0</v>
      </c>
      <c r="J19" s="571">
        <v>8</v>
      </c>
      <c r="K19" s="571">
        <v>0</v>
      </c>
      <c r="L19" s="571">
        <v>1</v>
      </c>
    </row>
    <row r="20" spans="1:12" ht="50.1" customHeight="1">
      <c r="A20" s="569">
        <v>16</v>
      </c>
      <c r="B20" s="570" t="s">
        <v>462</v>
      </c>
      <c r="C20" s="571">
        <v>17</v>
      </c>
      <c r="D20" s="571">
        <v>0</v>
      </c>
      <c r="E20" s="571">
        <v>15</v>
      </c>
      <c r="F20" s="571">
        <v>2</v>
      </c>
      <c r="G20" s="571">
        <v>0</v>
      </c>
      <c r="H20" s="571">
        <v>31</v>
      </c>
      <c r="I20" s="571">
        <v>0</v>
      </c>
      <c r="J20" s="571">
        <v>31</v>
      </c>
      <c r="K20" s="571">
        <v>0</v>
      </c>
      <c r="L20" s="571">
        <v>0</v>
      </c>
    </row>
    <row r="21" spans="1:12" ht="50.1" customHeight="1">
      <c r="A21" s="569">
        <v>17</v>
      </c>
      <c r="B21" s="570" t="s">
        <v>27</v>
      </c>
      <c r="C21" s="571">
        <v>2</v>
      </c>
      <c r="D21" s="571">
        <v>0</v>
      </c>
      <c r="E21" s="571">
        <v>2</v>
      </c>
      <c r="F21" s="571">
        <v>0</v>
      </c>
      <c r="G21" s="571">
        <v>0</v>
      </c>
      <c r="H21" s="571">
        <v>43</v>
      </c>
      <c r="I21" s="571">
        <v>0</v>
      </c>
      <c r="J21" s="571">
        <v>29</v>
      </c>
      <c r="K21" s="571">
        <v>1</v>
      </c>
      <c r="L21" s="571">
        <v>13</v>
      </c>
    </row>
    <row r="22" spans="1:12" ht="50.1" customHeight="1">
      <c r="A22" s="569">
        <v>18</v>
      </c>
      <c r="B22" s="570" t="s">
        <v>463</v>
      </c>
      <c r="C22" s="571">
        <v>0</v>
      </c>
      <c r="D22" s="571">
        <v>0</v>
      </c>
      <c r="E22" s="571">
        <v>0</v>
      </c>
      <c r="F22" s="571">
        <v>0</v>
      </c>
      <c r="G22" s="571">
        <v>0</v>
      </c>
      <c r="H22" s="571">
        <v>1</v>
      </c>
      <c r="I22" s="571">
        <v>0</v>
      </c>
      <c r="J22" s="571">
        <v>1</v>
      </c>
      <c r="K22" s="571">
        <v>0</v>
      </c>
      <c r="L22" s="571">
        <v>0</v>
      </c>
    </row>
    <row r="23" spans="1:12" ht="50.1" customHeight="1">
      <c r="A23" s="569">
        <v>19</v>
      </c>
      <c r="B23" s="570" t="s">
        <v>464</v>
      </c>
      <c r="C23" s="571">
        <v>21</v>
      </c>
      <c r="D23" s="571">
        <v>0</v>
      </c>
      <c r="E23" s="571">
        <v>12</v>
      </c>
      <c r="F23" s="571">
        <v>6</v>
      </c>
      <c r="G23" s="571">
        <v>3</v>
      </c>
      <c r="H23" s="571">
        <v>58</v>
      </c>
      <c r="I23" s="571">
        <v>0</v>
      </c>
      <c r="J23" s="571">
        <v>52</v>
      </c>
      <c r="K23" s="571">
        <v>1</v>
      </c>
      <c r="L23" s="571">
        <v>5</v>
      </c>
    </row>
    <row r="24" spans="1:12" ht="50.1" customHeight="1">
      <c r="A24" s="569">
        <v>20</v>
      </c>
      <c r="B24" s="570" t="s">
        <v>465</v>
      </c>
      <c r="C24" s="571">
        <v>0</v>
      </c>
      <c r="D24" s="571">
        <v>0</v>
      </c>
      <c r="E24" s="571">
        <v>0</v>
      </c>
      <c r="F24" s="571">
        <v>0</v>
      </c>
      <c r="G24" s="571">
        <v>0</v>
      </c>
      <c r="H24" s="571">
        <v>1</v>
      </c>
      <c r="I24" s="571">
        <v>0</v>
      </c>
      <c r="J24" s="571">
        <v>1</v>
      </c>
      <c r="K24" s="571">
        <v>0</v>
      </c>
      <c r="L24" s="571">
        <v>0</v>
      </c>
    </row>
    <row r="25" spans="1:12" ht="50.1" customHeight="1">
      <c r="A25" s="569">
        <v>21</v>
      </c>
      <c r="B25" s="570" t="s">
        <v>466</v>
      </c>
      <c r="C25" s="571">
        <v>25</v>
      </c>
      <c r="D25" s="571">
        <v>0</v>
      </c>
      <c r="E25" s="571">
        <v>25</v>
      </c>
      <c r="F25" s="571">
        <v>0</v>
      </c>
      <c r="G25" s="571">
        <v>0</v>
      </c>
      <c r="H25" s="571">
        <v>114</v>
      </c>
      <c r="I25" s="571">
        <v>0</v>
      </c>
      <c r="J25" s="571">
        <v>108</v>
      </c>
      <c r="K25" s="571">
        <v>4</v>
      </c>
      <c r="L25" s="571">
        <v>2</v>
      </c>
    </row>
    <row r="26" spans="1:12" ht="50.1" customHeight="1">
      <c r="A26" s="569">
        <v>22</v>
      </c>
      <c r="B26" s="570" t="s">
        <v>144</v>
      </c>
      <c r="C26" s="571">
        <v>0</v>
      </c>
      <c r="D26" s="571">
        <v>0</v>
      </c>
      <c r="E26" s="571">
        <v>0</v>
      </c>
      <c r="F26" s="571">
        <v>0</v>
      </c>
      <c r="G26" s="571">
        <v>0</v>
      </c>
      <c r="H26" s="571">
        <v>6</v>
      </c>
      <c r="I26" s="571">
        <v>0</v>
      </c>
      <c r="J26" s="571">
        <v>6</v>
      </c>
      <c r="K26" s="571">
        <v>0</v>
      </c>
      <c r="L26" s="571">
        <v>0</v>
      </c>
    </row>
    <row r="27" spans="1:12" ht="50.1" customHeight="1">
      <c r="A27" s="569">
        <v>23</v>
      </c>
      <c r="B27" s="570" t="s">
        <v>140</v>
      </c>
      <c r="C27" s="571">
        <v>13</v>
      </c>
      <c r="D27" s="571">
        <v>0</v>
      </c>
      <c r="E27" s="571">
        <v>9</v>
      </c>
      <c r="F27" s="571">
        <v>1</v>
      </c>
      <c r="G27" s="571">
        <v>3</v>
      </c>
      <c r="H27" s="571">
        <v>42</v>
      </c>
      <c r="I27" s="571">
        <v>0</v>
      </c>
      <c r="J27" s="571">
        <v>36</v>
      </c>
      <c r="K27" s="571">
        <v>3</v>
      </c>
      <c r="L27" s="571">
        <v>3</v>
      </c>
    </row>
    <row r="28" spans="1:12" ht="50.1" customHeight="1">
      <c r="A28" s="569">
        <v>24</v>
      </c>
      <c r="B28" s="570" t="s">
        <v>467</v>
      </c>
      <c r="C28" s="571">
        <v>0</v>
      </c>
      <c r="D28" s="571">
        <v>0</v>
      </c>
      <c r="E28" s="571">
        <v>0</v>
      </c>
      <c r="F28" s="571">
        <v>0</v>
      </c>
      <c r="G28" s="571">
        <v>0</v>
      </c>
      <c r="H28" s="571">
        <v>3</v>
      </c>
      <c r="I28" s="571">
        <v>0</v>
      </c>
      <c r="J28" s="571">
        <v>3</v>
      </c>
      <c r="K28" s="571">
        <v>0</v>
      </c>
      <c r="L28" s="571">
        <v>0</v>
      </c>
    </row>
    <row r="29" spans="1:12" ht="50.1" customHeight="1">
      <c r="A29" s="569">
        <v>25</v>
      </c>
      <c r="B29" s="570" t="s">
        <v>468</v>
      </c>
      <c r="C29" s="571">
        <v>878</v>
      </c>
      <c r="D29" s="571">
        <v>0</v>
      </c>
      <c r="E29" s="571">
        <v>783</v>
      </c>
      <c r="F29" s="571">
        <v>95</v>
      </c>
      <c r="G29" s="571">
        <v>0</v>
      </c>
      <c r="H29" s="571">
        <v>3394</v>
      </c>
      <c r="I29" s="571">
        <v>0</v>
      </c>
      <c r="J29" s="571">
        <v>2951</v>
      </c>
      <c r="K29" s="571">
        <v>159</v>
      </c>
      <c r="L29" s="571">
        <v>284</v>
      </c>
    </row>
    <row r="30" spans="1:12" ht="50.1" customHeight="1">
      <c r="A30" s="569">
        <v>26</v>
      </c>
      <c r="B30" s="570" t="s">
        <v>469</v>
      </c>
      <c r="C30" s="571">
        <v>5</v>
      </c>
      <c r="D30" s="571">
        <v>0</v>
      </c>
      <c r="E30" s="571">
        <v>3</v>
      </c>
      <c r="F30" s="571">
        <v>0</v>
      </c>
      <c r="G30" s="571">
        <v>2</v>
      </c>
      <c r="H30" s="571">
        <v>14</v>
      </c>
      <c r="I30" s="571">
        <v>0</v>
      </c>
      <c r="J30" s="571">
        <v>5</v>
      </c>
      <c r="K30" s="571">
        <v>0</v>
      </c>
      <c r="L30" s="571">
        <v>9</v>
      </c>
    </row>
    <row r="31" spans="1:12" ht="50.1" customHeight="1">
      <c r="A31" s="569">
        <v>27</v>
      </c>
      <c r="B31" s="570" t="s">
        <v>470</v>
      </c>
      <c r="C31" s="571">
        <v>2</v>
      </c>
      <c r="D31" s="571">
        <v>0</v>
      </c>
      <c r="E31" s="571">
        <v>2</v>
      </c>
      <c r="F31" s="571">
        <v>0</v>
      </c>
      <c r="G31" s="571">
        <v>0</v>
      </c>
      <c r="H31" s="571">
        <v>20</v>
      </c>
      <c r="I31" s="571">
        <v>0</v>
      </c>
      <c r="J31" s="571">
        <v>18</v>
      </c>
      <c r="K31" s="571">
        <v>2</v>
      </c>
      <c r="L31" s="571">
        <v>0</v>
      </c>
    </row>
    <row r="32" spans="1:12" ht="50.1" customHeight="1">
      <c r="A32" s="569">
        <v>28</v>
      </c>
      <c r="B32" s="570" t="s">
        <v>259</v>
      </c>
      <c r="C32" s="571">
        <v>18</v>
      </c>
      <c r="D32" s="571">
        <v>0</v>
      </c>
      <c r="E32" s="571">
        <v>12</v>
      </c>
      <c r="F32" s="571">
        <v>6</v>
      </c>
      <c r="G32" s="571">
        <v>0</v>
      </c>
      <c r="H32" s="571">
        <v>42</v>
      </c>
      <c r="I32" s="571">
        <v>0</v>
      </c>
      <c r="J32" s="571">
        <v>38</v>
      </c>
      <c r="K32" s="571">
        <v>1</v>
      </c>
      <c r="L32" s="571">
        <v>3</v>
      </c>
    </row>
    <row r="33" spans="1:12" ht="50.1" customHeight="1">
      <c r="A33" s="569">
        <v>29</v>
      </c>
      <c r="B33" s="570" t="s">
        <v>471</v>
      </c>
      <c r="C33" s="571">
        <v>1</v>
      </c>
      <c r="D33" s="571">
        <v>0</v>
      </c>
      <c r="E33" s="571">
        <v>1</v>
      </c>
      <c r="F33" s="571">
        <v>0</v>
      </c>
      <c r="G33" s="571">
        <v>0</v>
      </c>
      <c r="H33" s="571">
        <v>6</v>
      </c>
      <c r="I33" s="571">
        <v>1</v>
      </c>
      <c r="J33" s="571">
        <v>5</v>
      </c>
      <c r="K33" s="571">
        <v>0</v>
      </c>
      <c r="L33" s="571">
        <v>0</v>
      </c>
    </row>
    <row r="34" spans="1:12" ht="50.1" customHeight="1">
      <c r="A34" s="569">
        <v>30</v>
      </c>
      <c r="B34" s="570" t="s">
        <v>40</v>
      </c>
      <c r="C34" s="571">
        <v>1</v>
      </c>
      <c r="D34" s="571">
        <v>0</v>
      </c>
      <c r="E34" s="571">
        <v>1</v>
      </c>
      <c r="F34" s="571">
        <v>0</v>
      </c>
      <c r="G34" s="571">
        <v>0</v>
      </c>
      <c r="H34" s="571">
        <v>6</v>
      </c>
      <c r="I34" s="571">
        <v>0</v>
      </c>
      <c r="J34" s="571">
        <v>6</v>
      </c>
      <c r="K34" s="571">
        <v>0</v>
      </c>
      <c r="L34" s="571">
        <v>0</v>
      </c>
    </row>
    <row r="35" spans="1:12" ht="50.1" customHeight="1">
      <c r="A35" s="569">
        <v>31</v>
      </c>
      <c r="B35" s="570" t="s">
        <v>472</v>
      </c>
      <c r="C35" s="571">
        <v>2</v>
      </c>
      <c r="D35" s="571">
        <v>0</v>
      </c>
      <c r="E35" s="571">
        <v>1</v>
      </c>
      <c r="F35" s="571">
        <v>0</v>
      </c>
      <c r="G35" s="571">
        <v>1</v>
      </c>
      <c r="H35" s="571">
        <v>5</v>
      </c>
      <c r="I35" s="571">
        <v>0</v>
      </c>
      <c r="J35" s="571">
        <v>5</v>
      </c>
      <c r="K35" s="571">
        <v>0</v>
      </c>
      <c r="L35" s="571">
        <v>0</v>
      </c>
    </row>
    <row r="36" spans="1:12" ht="50.1" customHeight="1">
      <c r="A36" s="569">
        <v>32</v>
      </c>
      <c r="B36" s="570" t="s">
        <v>21</v>
      </c>
      <c r="C36" s="571">
        <v>9</v>
      </c>
      <c r="D36" s="571">
        <v>0</v>
      </c>
      <c r="E36" s="571">
        <v>6</v>
      </c>
      <c r="F36" s="571">
        <v>2</v>
      </c>
      <c r="G36" s="571">
        <v>1</v>
      </c>
      <c r="H36" s="571">
        <v>26</v>
      </c>
      <c r="I36" s="571">
        <v>0</v>
      </c>
      <c r="J36" s="571">
        <v>22</v>
      </c>
      <c r="K36" s="571">
        <v>2</v>
      </c>
      <c r="L36" s="571">
        <v>2</v>
      </c>
    </row>
    <row r="37" spans="1:12" ht="50.1" customHeight="1">
      <c r="A37" s="569">
        <v>33</v>
      </c>
      <c r="B37" s="570" t="s">
        <v>155</v>
      </c>
      <c r="C37" s="571">
        <v>0</v>
      </c>
      <c r="D37" s="571">
        <v>0</v>
      </c>
      <c r="E37" s="571">
        <v>0</v>
      </c>
      <c r="F37" s="571">
        <v>0</v>
      </c>
      <c r="G37" s="571">
        <v>0</v>
      </c>
      <c r="H37" s="571">
        <v>11</v>
      </c>
      <c r="I37" s="571">
        <v>0</v>
      </c>
      <c r="J37" s="571">
        <v>10</v>
      </c>
      <c r="K37" s="571">
        <v>1</v>
      </c>
      <c r="L37" s="571">
        <v>0</v>
      </c>
    </row>
    <row r="38" spans="1:12" ht="50.1" customHeight="1">
      <c r="A38" s="569">
        <v>34</v>
      </c>
      <c r="B38" s="570" t="s">
        <v>153</v>
      </c>
      <c r="C38" s="571">
        <v>5</v>
      </c>
      <c r="D38" s="571">
        <v>0</v>
      </c>
      <c r="E38" s="571">
        <v>4</v>
      </c>
      <c r="F38" s="571">
        <v>0</v>
      </c>
      <c r="G38" s="571">
        <v>1</v>
      </c>
      <c r="H38" s="571">
        <v>25</v>
      </c>
      <c r="I38" s="571">
        <v>0</v>
      </c>
      <c r="J38" s="571">
        <v>21</v>
      </c>
      <c r="K38" s="571">
        <v>0</v>
      </c>
      <c r="L38" s="571">
        <v>4</v>
      </c>
    </row>
    <row r="39" spans="1:12" ht="50.1" customHeight="1">
      <c r="A39" s="569">
        <v>35</v>
      </c>
      <c r="B39" s="570" t="s">
        <v>47</v>
      </c>
      <c r="C39" s="571">
        <v>25</v>
      </c>
      <c r="D39" s="571">
        <v>0</v>
      </c>
      <c r="E39" s="571">
        <v>22</v>
      </c>
      <c r="F39" s="571">
        <v>3</v>
      </c>
      <c r="G39" s="571">
        <v>0</v>
      </c>
      <c r="H39" s="571">
        <v>212</v>
      </c>
      <c r="I39" s="571">
        <v>0</v>
      </c>
      <c r="J39" s="571">
        <v>210</v>
      </c>
      <c r="K39" s="571">
        <v>2</v>
      </c>
      <c r="L39" s="571">
        <v>0</v>
      </c>
    </row>
    <row r="40" spans="1:12" ht="50.1" customHeight="1">
      <c r="A40" s="572"/>
      <c r="B40" s="573" t="s">
        <v>261</v>
      </c>
      <c r="C40" s="574">
        <v>3668</v>
      </c>
      <c r="D40" s="574">
        <v>0</v>
      </c>
      <c r="E40" s="574">
        <v>3018</v>
      </c>
      <c r="F40" s="574">
        <v>338</v>
      </c>
      <c r="G40" s="574">
        <v>312</v>
      </c>
      <c r="H40" s="574">
        <v>16816</v>
      </c>
      <c r="I40" s="574">
        <v>1</v>
      </c>
      <c r="J40" s="574">
        <v>15421</v>
      </c>
      <c r="K40" s="574">
        <v>520</v>
      </c>
      <c r="L40" s="574">
        <v>874</v>
      </c>
    </row>
  </sheetData>
  <mergeCells count="4">
    <mergeCell ref="A1:L1"/>
    <mergeCell ref="A2:L2"/>
    <mergeCell ref="C3:G3"/>
    <mergeCell ref="H3:L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5"/>
  <sheetViews>
    <sheetView topLeftCell="A31" workbookViewId="0">
      <selection activeCell="P10" sqref="P10"/>
    </sheetView>
  </sheetViews>
  <sheetFormatPr defaultRowHeight="18.75"/>
  <cols>
    <col min="1" max="1" width="5" style="576" customWidth="1"/>
    <col min="2" max="2" width="25.28515625" style="576" customWidth="1"/>
    <col min="3" max="3" width="12.7109375" style="595" customWidth="1"/>
    <col min="4" max="4" width="11.28515625" style="595" bestFit="1" customWidth="1"/>
    <col min="5" max="5" width="12.140625" style="595" bestFit="1" customWidth="1"/>
    <col min="6" max="6" width="12.42578125" style="595" bestFit="1" customWidth="1"/>
    <col min="7" max="7" width="11.140625" style="595" customWidth="1"/>
    <col min="8" max="8" width="12.7109375" style="595" customWidth="1"/>
    <col min="9" max="9" width="9.28515625" style="576" customWidth="1"/>
    <col min="10" max="10" width="10.42578125" style="576" customWidth="1"/>
    <col min="11" max="11" width="9.28515625" style="576" customWidth="1"/>
    <col min="12" max="12" width="9.140625" style="576" customWidth="1"/>
    <col min="13" max="16384" width="9.140625" style="576"/>
  </cols>
  <sheetData>
    <row r="1" spans="1:11">
      <c r="A1" s="575" t="s">
        <v>473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>
      <c r="A2" s="577" t="s">
        <v>474</v>
      </c>
      <c r="B2" s="578"/>
      <c r="C2" s="578"/>
      <c r="D2" s="578"/>
      <c r="E2" s="578"/>
      <c r="F2" s="578"/>
      <c r="G2" s="578"/>
      <c r="H2" s="578"/>
      <c r="I2" s="579"/>
      <c r="J2" s="579"/>
      <c r="K2" s="579"/>
    </row>
    <row r="3" spans="1:11" ht="75">
      <c r="A3" s="580" t="s">
        <v>50</v>
      </c>
      <c r="B3" s="581" t="s">
        <v>475</v>
      </c>
      <c r="C3" s="582" t="s">
        <v>476</v>
      </c>
      <c r="D3" s="582" t="s">
        <v>477</v>
      </c>
      <c r="E3" s="582" t="s">
        <v>478</v>
      </c>
      <c r="F3" s="582" t="s">
        <v>479</v>
      </c>
      <c r="G3" s="582" t="s">
        <v>480</v>
      </c>
      <c r="H3" s="582" t="s">
        <v>481</v>
      </c>
      <c r="I3" s="583" t="s">
        <v>482</v>
      </c>
      <c r="J3" s="583" t="s">
        <v>483</v>
      </c>
      <c r="K3" s="583" t="s">
        <v>484</v>
      </c>
    </row>
    <row r="4" spans="1:11">
      <c r="A4" s="584">
        <v>1</v>
      </c>
      <c r="B4" s="585" t="s">
        <v>136</v>
      </c>
      <c r="C4" s="586">
        <v>1457425</v>
      </c>
      <c r="D4" s="586">
        <v>988215</v>
      </c>
      <c r="E4" s="586">
        <v>178990</v>
      </c>
      <c r="F4" s="586">
        <v>873087</v>
      </c>
      <c r="G4" s="586">
        <v>873087</v>
      </c>
      <c r="H4" s="586">
        <v>980516</v>
      </c>
      <c r="I4" s="587">
        <v>67.805547455272148</v>
      </c>
      <c r="J4" s="587">
        <v>100</v>
      </c>
      <c r="K4" s="587">
        <v>67.277286995900297</v>
      </c>
    </row>
    <row r="5" spans="1:11">
      <c r="A5" s="584">
        <v>2</v>
      </c>
      <c r="B5" s="585" t="s">
        <v>11</v>
      </c>
      <c r="C5" s="586">
        <v>589616</v>
      </c>
      <c r="D5" s="586">
        <v>460281</v>
      </c>
      <c r="E5" s="586">
        <v>95412</v>
      </c>
      <c r="F5" s="586">
        <v>569131</v>
      </c>
      <c r="G5" s="586">
        <v>569131</v>
      </c>
      <c r="H5" s="586">
        <v>0</v>
      </c>
      <c r="I5" s="587">
        <v>78.064536918943844</v>
      </c>
      <c r="J5" s="587">
        <v>100</v>
      </c>
      <c r="K5" s="587">
        <v>0</v>
      </c>
    </row>
    <row r="6" spans="1:11">
      <c r="A6" s="584">
        <v>3</v>
      </c>
      <c r="B6" s="585" t="s">
        <v>13</v>
      </c>
      <c r="C6" s="586">
        <v>1219954</v>
      </c>
      <c r="D6" s="586">
        <v>982803</v>
      </c>
      <c r="E6" s="586">
        <v>238574</v>
      </c>
      <c r="F6" s="586">
        <v>1071452</v>
      </c>
      <c r="G6" s="586">
        <v>609438</v>
      </c>
      <c r="H6" s="586">
        <v>789663</v>
      </c>
      <c r="I6" s="587">
        <v>80.560660483919889</v>
      </c>
      <c r="J6" s="587">
        <v>56.879636231954386</v>
      </c>
      <c r="K6" s="587">
        <v>64.728916008308516</v>
      </c>
    </row>
    <row r="7" spans="1:11">
      <c r="A7" s="584">
        <v>4</v>
      </c>
      <c r="B7" s="585" t="s">
        <v>8</v>
      </c>
      <c r="C7" s="586">
        <v>2770430</v>
      </c>
      <c r="D7" s="586">
        <v>2130579</v>
      </c>
      <c r="E7" s="586">
        <v>502430</v>
      </c>
      <c r="F7" s="586">
        <v>2410089</v>
      </c>
      <c r="G7" s="586">
        <v>740071</v>
      </c>
      <c r="H7" s="586">
        <v>1866957</v>
      </c>
      <c r="I7" s="587">
        <v>76.904271178120368</v>
      </c>
      <c r="J7" s="587">
        <v>30.707206248399956</v>
      </c>
      <c r="K7" s="587">
        <v>67.388708612020523</v>
      </c>
    </row>
    <row r="8" spans="1:11">
      <c r="A8" s="584">
        <v>5</v>
      </c>
      <c r="B8" s="585" t="s">
        <v>9</v>
      </c>
      <c r="C8" s="586">
        <v>621372</v>
      </c>
      <c r="D8" s="586">
        <v>496352</v>
      </c>
      <c r="E8" s="586">
        <v>40126</v>
      </c>
      <c r="F8" s="586">
        <v>587817</v>
      </c>
      <c r="G8" s="586">
        <v>542147</v>
      </c>
      <c r="H8" s="586">
        <v>547693</v>
      </c>
      <c r="I8" s="587">
        <v>79.880007467346445</v>
      </c>
      <c r="J8" s="587">
        <v>92.230575161997692</v>
      </c>
      <c r="K8" s="587">
        <v>88.142529756731875</v>
      </c>
    </row>
    <row r="9" spans="1:11">
      <c r="A9" s="584">
        <v>6</v>
      </c>
      <c r="B9" s="585" t="s">
        <v>18</v>
      </c>
      <c r="C9" s="586">
        <v>39249</v>
      </c>
      <c r="D9" s="586">
        <v>10783</v>
      </c>
      <c r="E9" s="586">
        <v>5071</v>
      </c>
      <c r="F9" s="586">
        <v>23113</v>
      </c>
      <c r="G9" s="586">
        <v>15410</v>
      </c>
      <c r="H9" s="586">
        <v>10158</v>
      </c>
      <c r="I9" s="587">
        <v>27.473311421947056</v>
      </c>
      <c r="J9" s="587">
        <v>66.672435425950766</v>
      </c>
      <c r="K9" s="587">
        <v>25.880914163418179</v>
      </c>
    </row>
    <row r="10" spans="1:11">
      <c r="A10" s="584">
        <v>7</v>
      </c>
      <c r="B10" s="585" t="s">
        <v>138</v>
      </c>
      <c r="C10" s="586">
        <v>59808</v>
      </c>
      <c r="D10" s="586">
        <v>45801</v>
      </c>
      <c r="E10" s="586">
        <v>12103</v>
      </c>
      <c r="F10" s="586">
        <v>47603</v>
      </c>
      <c r="G10" s="586">
        <v>38431</v>
      </c>
      <c r="H10" s="586">
        <v>43300</v>
      </c>
      <c r="I10" s="587">
        <v>76.580056179775283</v>
      </c>
      <c r="J10" s="587">
        <v>80.732306787387358</v>
      </c>
      <c r="K10" s="587">
        <v>72.398341359015518</v>
      </c>
    </row>
    <row r="11" spans="1:11">
      <c r="A11" s="584">
        <v>8</v>
      </c>
      <c r="B11" s="585" t="s">
        <v>22</v>
      </c>
      <c r="C11" s="586">
        <v>148749</v>
      </c>
      <c r="D11" s="586">
        <v>117260</v>
      </c>
      <c r="E11" s="586">
        <v>21065</v>
      </c>
      <c r="F11" s="586">
        <v>144667</v>
      </c>
      <c r="G11" s="586">
        <v>40315</v>
      </c>
      <c r="H11" s="586">
        <v>124902</v>
      </c>
      <c r="I11" s="587">
        <v>78.830782055677687</v>
      </c>
      <c r="J11" s="587">
        <v>27.867447310029242</v>
      </c>
      <c r="K11" s="587">
        <v>83.968295585180414</v>
      </c>
    </row>
    <row r="12" spans="1:11">
      <c r="A12" s="584">
        <v>9</v>
      </c>
      <c r="B12" s="585" t="s">
        <v>15</v>
      </c>
      <c r="C12" s="586">
        <v>201014</v>
      </c>
      <c r="D12" s="586">
        <v>178598</v>
      </c>
      <c r="E12" s="586">
        <v>23423</v>
      </c>
      <c r="F12" s="586">
        <v>192946</v>
      </c>
      <c r="G12" s="586">
        <v>153269</v>
      </c>
      <c r="H12" s="586">
        <v>136105</v>
      </c>
      <c r="I12" s="587">
        <v>88.848537912782206</v>
      </c>
      <c r="J12" s="587">
        <v>79.436215314129342</v>
      </c>
      <c r="K12" s="587">
        <v>67.709214283582241</v>
      </c>
    </row>
    <row r="13" spans="1:11">
      <c r="A13" s="584">
        <v>10</v>
      </c>
      <c r="B13" s="585" t="s">
        <v>139</v>
      </c>
      <c r="C13" s="586">
        <v>52063</v>
      </c>
      <c r="D13" s="586">
        <v>43271</v>
      </c>
      <c r="E13" s="586">
        <v>9530</v>
      </c>
      <c r="F13" s="586">
        <v>15178</v>
      </c>
      <c r="G13" s="586">
        <v>15178</v>
      </c>
      <c r="H13" s="586">
        <v>42220</v>
      </c>
      <c r="I13" s="587">
        <v>83.112767224324386</v>
      </c>
      <c r="J13" s="587">
        <v>100</v>
      </c>
      <c r="K13" s="587">
        <v>81.094059120680711</v>
      </c>
    </row>
    <row r="14" spans="1:11">
      <c r="A14" s="584">
        <v>11</v>
      </c>
      <c r="B14" s="585" t="s">
        <v>14</v>
      </c>
      <c r="C14" s="586">
        <v>138809</v>
      </c>
      <c r="D14" s="586">
        <v>100317</v>
      </c>
      <c r="E14" s="586">
        <v>3040</v>
      </c>
      <c r="F14" s="586">
        <v>91050</v>
      </c>
      <c r="G14" s="586">
        <v>44171</v>
      </c>
      <c r="H14" s="586">
        <v>78316</v>
      </c>
      <c r="I14" s="587">
        <v>72.269809594478744</v>
      </c>
      <c r="J14" s="587">
        <v>48.51290499725426</v>
      </c>
      <c r="K14" s="587">
        <v>56.419972768336343</v>
      </c>
    </row>
    <row r="15" spans="1:11">
      <c r="A15" s="584">
        <v>12</v>
      </c>
      <c r="B15" s="585" t="s">
        <v>140</v>
      </c>
      <c r="C15" s="588">
        <v>39793</v>
      </c>
      <c r="D15" s="588">
        <v>33569</v>
      </c>
      <c r="E15" s="588">
        <v>10989</v>
      </c>
      <c r="F15" s="588">
        <v>22504</v>
      </c>
      <c r="G15" s="588">
        <v>16106</v>
      </c>
      <c r="H15" s="588">
        <v>33177</v>
      </c>
      <c r="I15" s="587">
        <v>84.359058125801027</v>
      </c>
      <c r="J15" s="587">
        <v>71.569498755776749</v>
      </c>
      <c r="K15" s="587">
        <v>83.373960244264069</v>
      </c>
    </row>
    <row r="16" spans="1:11">
      <c r="A16" s="584">
        <v>13</v>
      </c>
      <c r="B16" s="585" t="s">
        <v>141</v>
      </c>
      <c r="C16" s="586">
        <v>109716</v>
      </c>
      <c r="D16" s="586">
        <v>88343</v>
      </c>
      <c r="E16" s="586">
        <v>30410</v>
      </c>
      <c r="F16" s="586">
        <v>108318</v>
      </c>
      <c r="G16" s="586">
        <v>82059</v>
      </c>
      <c r="H16" s="586">
        <v>96802</v>
      </c>
      <c r="I16" s="587">
        <v>80.519705421269464</v>
      </c>
      <c r="J16" s="587">
        <v>75.757491829612817</v>
      </c>
      <c r="K16" s="587">
        <v>88.229610995661517</v>
      </c>
    </row>
    <row r="17" spans="1:11">
      <c r="A17" s="584">
        <v>14</v>
      </c>
      <c r="B17" s="585" t="s">
        <v>485</v>
      </c>
      <c r="C17" s="586">
        <v>229642</v>
      </c>
      <c r="D17" s="586">
        <v>175656</v>
      </c>
      <c r="E17" s="586">
        <v>49446</v>
      </c>
      <c r="F17" s="586">
        <v>129022</v>
      </c>
      <c r="G17" s="586">
        <v>68909</v>
      </c>
      <c r="H17" s="586">
        <v>160896</v>
      </c>
      <c r="I17" s="587">
        <v>76.491234181900523</v>
      </c>
      <c r="J17" s="587">
        <v>53.408720993318973</v>
      </c>
      <c r="K17" s="587">
        <v>70.063838496442287</v>
      </c>
    </row>
    <row r="18" spans="1:11">
      <c r="A18" s="584">
        <v>15</v>
      </c>
      <c r="B18" s="585" t="s">
        <v>259</v>
      </c>
      <c r="C18" s="586">
        <v>75000</v>
      </c>
      <c r="D18" s="586">
        <v>52084</v>
      </c>
      <c r="E18" s="586">
        <v>5921</v>
      </c>
      <c r="F18" s="586">
        <v>67361</v>
      </c>
      <c r="G18" s="586">
        <v>58744</v>
      </c>
      <c r="H18" s="586">
        <v>60536</v>
      </c>
      <c r="I18" s="587">
        <v>69.445333333333338</v>
      </c>
      <c r="J18" s="587">
        <v>87.207731476670475</v>
      </c>
      <c r="K18" s="587">
        <v>80.714666666666673</v>
      </c>
    </row>
    <row r="19" spans="1:11">
      <c r="A19" s="584">
        <v>16</v>
      </c>
      <c r="B19" s="585" t="s">
        <v>486</v>
      </c>
      <c r="C19" s="586">
        <v>30608</v>
      </c>
      <c r="D19" s="586">
        <v>33603</v>
      </c>
      <c r="E19" s="586">
        <v>4266</v>
      </c>
      <c r="F19" s="586">
        <v>48140</v>
      </c>
      <c r="G19" s="586">
        <v>33692</v>
      </c>
      <c r="H19" s="586">
        <v>27961</v>
      </c>
      <c r="I19" s="587">
        <v>109.7850235232619</v>
      </c>
      <c r="J19" s="587">
        <v>69.987536352305781</v>
      </c>
      <c r="K19" s="587">
        <v>91.351934134866696</v>
      </c>
    </row>
    <row r="20" spans="1:11">
      <c r="A20" s="584">
        <v>17</v>
      </c>
      <c r="B20" s="585" t="s">
        <v>487</v>
      </c>
      <c r="C20" s="586">
        <v>7052</v>
      </c>
      <c r="D20" s="586">
        <v>5776</v>
      </c>
      <c r="E20" s="586">
        <v>23</v>
      </c>
      <c r="F20" s="586">
        <v>3056</v>
      </c>
      <c r="G20" s="586">
        <v>117</v>
      </c>
      <c r="H20" s="586">
        <v>0</v>
      </c>
      <c r="I20" s="587">
        <v>81.905842314237105</v>
      </c>
      <c r="J20" s="587">
        <v>3.8285340314136129</v>
      </c>
      <c r="K20" s="587">
        <v>0</v>
      </c>
    </row>
    <row r="21" spans="1:11">
      <c r="A21" s="584">
        <v>18</v>
      </c>
      <c r="B21" s="585" t="s">
        <v>144</v>
      </c>
      <c r="C21" s="586">
        <v>88409</v>
      </c>
      <c r="D21" s="586">
        <v>69227</v>
      </c>
      <c r="E21" s="586">
        <v>17151</v>
      </c>
      <c r="F21" s="586">
        <v>22983</v>
      </c>
      <c r="G21" s="586">
        <v>22983</v>
      </c>
      <c r="H21" s="586">
        <v>72387</v>
      </c>
      <c r="I21" s="587">
        <v>78.303113936363943</v>
      </c>
      <c r="J21" s="587">
        <v>100</v>
      </c>
      <c r="K21" s="587">
        <v>81.877410670859291</v>
      </c>
    </row>
    <row r="22" spans="1:11">
      <c r="A22" s="584">
        <v>19</v>
      </c>
      <c r="B22" s="585" t="s">
        <v>145</v>
      </c>
      <c r="C22" s="586">
        <v>467303</v>
      </c>
      <c r="D22" s="586">
        <v>426919</v>
      </c>
      <c r="E22" s="586">
        <v>205865</v>
      </c>
      <c r="F22" s="586">
        <v>156489</v>
      </c>
      <c r="G22" s="586">
        <v>99313</v>
      </c>
      <c r="H22" s="586">
        <v>296063</v>
      </c>
      <c r="I22" s="587">
        <v>91.35806960366186</v>
      </c>
      <c r="J22" s="587">
        <v>63.463246617973148</v>
      </c>
      <c r="K22" s="587">
        <v>63.355681431533718</v>
      </c>
    </row>
    <row r="23" spans="1:11">
      <c r="A23" s="584">
        <v>20</v>
      </c>
      <c r="B23" s="585" t="s">
        <v>146</v>
      </c>
      <c r="C23" s="586">
        <v>58862</v>
      </c>
      <c r="D23" s="586">
        <v>50250</v>
      </c>
      <c r="E23" s="586">
        <v>6583</v>
      </c>
      <c r="F23" s="586">
        <v>36703</v>
      </c>
      <c r="G23" s="586">
        <v>36703</v>
      </c>
      <c r="H23" s="586">
        <v>94506</v>
      </c>
      <c r="I23" s="587">
        <v>85.369168563759303</v>
      </c>
      <c r="J23" s="587">
        <v>100</v>
      </c>
      <c r="K23" s="587">
        <v>160.55519690122659</v>
      </c>
    </row>
    <row r="24" spans="1:11">
      <c r="A24" s="584">
        <v>21</v>
      </c>
      <c r="B24" s="585" t="s">
        <v>147</v>
      </c>
      <c r="C24" s="586">
        <v>54746</v>
      </c>
      <c r="D24" s="586">
        <v>32966</v>
      </c>
      <c r="E24" s="586">
        <v>24469</v>
      </c>
      <c r="F24" s="586">
        <v>51492</v>
      </c>
      <c r="G24" s="586">
        <v>19821</v>
      </c>
      <c r="H24" s="586">
        <v>30346</v>
      </c>
      <c r="I24" s="587">
        <v>60.216271508420704</v>
      </c>
      <c r="J24" s="587">
        <v>38.493358191563736</v>
      </c>
      <c r="K24" s="587">
        <v>55.430533737624664</v>
      </c>
    </row>
    <row r="25" spans="1:11">
      <c r="A25" s="584">
        <v>22</v>
      </c>
      <c r="B25" s="589" t="s">
        <v>148</v>
      </c>
      <c r="C25" s="586">
        <v>118079</v>
      </c>
      <c r="D25" s="586">
        <v>88883</v>
      </c>
      <c r="E25" s="586">
        <v>28888</v>
      </c>
      <c r="F25" s="586">
        <v>20440</v>
      </c>
      <c r="G25" s="586">
        <v>19231</v>
      </c>
      <c r="H25" s="586">
        <v>86144</v>
      </c>
      <c r="I25" s="587">
        <v>75.274180845027487</v>
      </c>
      <c r="J25" s="587">
        <v>94.085127201565555</v>
      </c>
      <c r="K25" s="587">
        <v>72.954547379296912</v>
      </c>
    </row>
    <row r="26" spans="1:11">
      <c r="A26" s="584">
        <v>23</v>
      </c>
      <c r="B26" s="589" t="s">
        <v>149</v>
      </c>
      <c r="C26" s="586">
        <v>46543</v>
      </c>
      <c r="D26" s="586">
        <v>29539</v>
      </c>
      <c r="E26" s="586">
        <v>16868</v>
      </c>
      <c r="F26" s="586">
        <v>25362</v>
      </c>
      <c r="G26" s="586">
        <v>17982</v>
      </c>
      <c r="H26" s="586">
        <v>33659</v>
      </c>
      <c r="I26" s="587">
        <v>63.46604215456675</v>
      </c>
      <c r="J26" s="587">
        <v>70.901348474095101</v>
      </c>
      <c r="K26" s="587">
        <v>72.3180714607997</v>
      </c>
    </row>
    <row r="27" spans="1:11">
      <c r="A27" s="584">
        <v>24</v>
      </c>
      <c r="B27" s="589" t="s">
        <v>150</v>
      </c>
      <c r="C27" s="586">
        <v>1563</v>
      </c>
      <c r="D27" s="586">
        <v>238</v>
      </c>
      <c r="E27" s="586">
        <v>528</v>
      </c>
      <c r="F27" s="586">
        <v>757</v>
      </c>
      <c r="G27" s="586">
        <v>240</v>
      </c>
      <c r="H27" s="586">
        <v>1248</v>
      </c>
      <c r="I27" s="587">
        <v>15.227127319257839</v>
      </c>
      <c r="J27" s="587">
        <v>31.704095112285337</v>
      </c>
      <c r="K27" s="587">
        <v>79.846449136276391</v>
      </c>
    </row>
    <row r="28" spans="1:11">
      <c r="A28" s="584">
        <v>25</v>
      </c>
      <c r="B28" s="585" t="s">
        <v>151</v>
      </c>
      <c r="C28" s="586">
        <v>3523</v>
      </c>
      <c r="D28" s="586">
        <v>2534</v>
      </c>
      <c r="E28" s="586">
        <v>792</v>
      </c>
      <c r="F28" s="586">
        <v>2288</v>
      </c>
      <c r="G28" s="586">
        <v>1881</v>
      </c>
      <c r="H28" s="586">
        <v>3516</v>
      </c>
      <c r="I28" s="587">
        <v>71.927334657961964</v>
      </c>
      <c r="J28" s="587">
        <v>82.211538461538453</v>
      </c>
      <c r="K28" s="587">
        <v>99.801305705364754</v>
      </c>
    </row>
    <row r="29" spans="1:11">
      <c r="A29" s="584">
        <v>26</v>
      </c>
      <c r="B29" s="589" t="s">
        <v>152</v>
      </c>
      <c r="C29" s="586">
        <v>1901</v>
      </c>
      <c r="D29" s="586">
        <v>184</v>
      </c>
      <c r="E29" s="586">
        <v>108</v>
      </c>
      <c r="F29" s="586">
        <v>0</v>
      </c>
      <c r="G29" s="586">
        <v>0</v>
      </c>
      <c r="H29" s="586">
        <v>271</v>
      </c>
      <c r="I29" s="587">
        <v>9.6791162546028406</v>
      </c>
      <c r="J29" s="587"/>
      <c r="K29" s="587">
        <v>14.255654918463968</v>
      </c>
    </row>
    <row r="30" spans="1:11">
      <c r="A30" s="584">
        <v>27</v>
      </c>
      <c r="B30" s="589" t="s">
        <v>153</v>
      </c>
      <c r="C30" s="586">
        <v>30284</v>
      </c>
      <c r="D30" s="586">
        <v>0</v>
      </c>
      <c r="E30" s="586">
        <v>10099</v>
      </c>
      <c r="F30" s="586">
        <v>16083</v>
      </c>
      <c r="G30" s="586">
        <v>11170</v>
      </c>
      <c r="H30" s="586">
        <v>0</v>
      </c>
      <c r="I30" s="587">
        <v>0</v>
      </c>
      <c r="J30" s="587">
        <v>69.452216626251314</v>
      </c>
      <c r="K30" s="587">
        <v>0</v>
      </c>
    </row>
    <row r="31" spans="1:11">
      <c r="A31" s="584">
        <v>28</v>
      </c>
      <c r="B31" s="585" t="s">
        <v>154</v>
      </c>
      <c r="C31" s="586">
        <v>2469</v>
      </c>
      <c r="D31" s="586">
        <v>1835</v>
      </c>
      <c r="E31" s="586">
        <v>0</v>
      </c>
      <c r="F31" s="586">
        <v>1528</v>
      </c>
      <c r="G31" s="586">
        <v>1362</v>
      </c>
      <c r="H31" s="586">
        <v>2130</v>
      </c>
      <c r="I31" s="587">
        <v>74.321587687322804</v>
      </c>
      <c r="J31" s="587">
        <v>89.136125654450254</v>
      </c>
      <c r="K31" s="587">
        <v>86.26974483596598</v>
      </c>
    </row>
    <row r="32" spans="1:11">
      <c r="A32" s="584">
        <v>29</v>
      </c>
      <c r="B32" s="585" t="s">
        <v>155</v>
      </c>
      <c r="C32" s="586">
        <v>16067</v>
      </c>
      <c r="D32" s="586">
        <v>13078</v>
      </c>
      <c r="E32" s="586">
        <v>5769</v>
      </c>
      <c r="F32" s="586">
        <v>14553</v>
      </c>
      <c r="G32" s="586">
        <v>14553</v>
      </c>
      <c r="H32" s="586">
        <v>13868</v>
      </c>
      <c r="I32" s="587">
        <v>81.396651521752659</v>
      </c>
      <c r="J32" s="587">
        <v>100</v>
      </c>
      <c r="K32" s="587">
        <v>86.313561959295441</v>
      </c>
    </row>
    <row r="33" spans="1:11">
      <c r="A33" s="584">
        <v>30</v>
      </c>
      <c r="B33" s="585" t="s">
        <v>156</v>
      </c>
      <c r="C33" s="586">
        <v>5922</v>
      </c>
      <c r="D33" s="586">
        <v>3004</v>
      </c>
      <c r="E33" s="586">
        <v>1462</v>
      </c>
      <c r="F33" s="586">
        <v>4138</v>
      </c>
      <c r="G33" s="586">
        <v>4002</v>
      </c>
      <c r="H33" s="586">
        <v>0</v>
      </c>
      <c r="I33" s="587">
        <v>50.72610604525498</v>
      </c>
      <c r="J33" s="587">
        <v>96.713388110198167</v>
      </c>
      <c r="K33" s="587">
        <v>0</v>
      </c>
    </row>
    <row r="34" spans="1:11">
      <c r="A34" s="584">
        <v>31</v>
      </c>
      <c r="B34" s="585" t="s">
        <v>157</v>
      </c>
      <c r="C34" s="586">
        <v>16361</v>
      </c>
      <c r="D34" s="586">
        <v>9954</v>
      </c>
      <c r="E34" s="586">
        <v>2765</v>
      </c>
      <c r="F34" s="586">
        <v>16361</v>
      </c>
      <c r="G34" s="586">
        <v>1264</v>
      </c>
      <c r="H34" s="586">
        <v>13356</v>
      </c>
      <c r="I34" s="587">
        <v>60.839801968094861</v>
      </c>
      <c r="J34" s="587">
        <v>7.7256891388056967</v>
      </c>
      <c r="K34" s="587">
        <v>81.633152007823483</v>
      </c>
    </row>
    <row r="35" spans="1:11">
      <c r="A35" s="584">
        <v>32</v>
      </c>
      <c r="B35" s="585" t="s">
        <v>158</v>
      </c>
      <c r="C35" s="586">
        <v>9973</v>
      </c>
      <c r="D35" s="586">
        <v>7023</v>
      </c>
      <c r="E35" s="586">
        <v>3125</v>
      </c>
      <c r="F35" s="586">
        <v>3491</v>
      </c>
      <c r="G35" s="586">
        <v>3491</v>
      </c>
      <c r="H35" s="586">
        <v>8993</v>
      </c>
      <c r="I35" s="587">
        <v>70.420134362779507</v>
      </c>
      <c r="J35" s="587">
        <v>100</v>
      </c>
      <c r="K35" s="587">
        <v>90.17346836458438</v>
      </c>
    </row>
    <row r="36" spans="1:11">
      <c r="A36" s="584">
        <v>33</v>
      </c>
      <c r="B36" s="585" t="s">
        <v>488</v>
      </c>
      <c r="C36" s="586">
        <v>1063</v>
      </c>
      <c r="D36" s="586">
        <v>712</v>
      </c>
      <c r="E36" s="586">
        <v>29</v>
      </c>
      <c r="F36" s="586">
        <v>447</v>
      </c>
      <c r="G36" s="586">
        <v>319</v>
      </c>
      <c r="H36" s="586">
        <v>1015</v>
      </c>
      <c r="I36" s="587">
        <v>66.980244590780813</v>
      </c>
      <c r="J36" s="587">
        <v>71.364653243847869</v>
      </c>
      <c r="K36" s="587">
        <v>95.484477892756345</v>
      </c>
    </row>
    <row r="37" spans="1:11">
      <c r="A37" s="584">
        <v>34</v>
      </c>
      <c r="B37" s="585" t="s">
        <v>160</v>
      </c>
      <c r="C37" s="586">
        <v>45908</v>
      </c>
      <c r="D37" s="586">
        <v>42700</v>
      </c>
      <c r="E37" s="586">
        <v>12528</v>
      </c>
      <c r="F37" s="586">
        <v>45621</v>
      </c>
      <c r="G37" s="586">
        <v>34906</v>
      </c>
      <c r="H37" s="586">
        <v>45894</v>
      </c>
      <c r="I37" s="587">
        <v>93.012111178879493</v>
      </c>
      <c r="J37" s="587">
        <v>76.513009359724691</v>
      </c>
      <c r="K37" s="587">
        <v>99.969504225842982</v>
      </c>
    </row>
    <row r="38" spans="1:11">
      <c r="A38" s="584">
        <v>35</v>
      </c>
      <c r="B38" s="585" t="s">
        <v>161</v>
      </c>
      <c r="C38" s="586">
        <v>103547</v>
      </c>
      <c r="D38" s="586">
        <v>50957</v>
      </c>
      <c r="E38" s="586">
        <v>28356</v>
      </c>
      <c r="F38" s="586">
        <v>103543</v>
      </c>
      <c r="G38" s="586">
        <v>77779</v>
      </c>
      <c r="H38" s="586">
        <v>101774</v>
      </c>
      <c r="I38" s="587">
        <v>49.21146918790501</v>
      </c>
      <c r="J38" s="587">
        <v>75.11758399891832</v>
      </c>
      <c r="K38" s="587">
        <v>98.287734072450192</v>
      </c>
    </row>
    <row r="39" spans="1:11">
      <c r="A39" s="584">
        <v>36</v>
      </c>
      <c r="B39" s="585" t="s">
        <v>162</v>
      </c>
      <c r="C39" s="586">
        <v>54796</v>
      </c>
      <c r="D39" s="586">
        <v>19583</v>
      </c>
      <c r="E39" s="586">
        <v>18256</v>
      </c>
      <c r="F39" s="586">
        <v>42762</v>
      </c>
      <c r="G39" s="586">
        <v>34096</v>
      </c>
      <c r="H39" s="586">
        <v>0</v>
      </c>
      <c r="I39" s="587">
        <v>35.738010073728013</v>
      </c>
      <c r="J39" s="587">
        <v>79.734343576072206</v>
      </c>
      <c r="K39" s="587">
        <v>0</v>
      </c>
    </row>
    <row r="40" spans="1:11">
      <c r="A40" s="584">
        <v>37</v>
      </c>
      <c r="B40" s="585" t="s">
        <v>45</v>
      </c>
      <c r="C40" s="586">
        <v>87907</v>
      </c>
      <c r="D40" s="586">
        <v>70623</v>
      </c>
      <c r="E40" s="586">
        <v>56924</v>
      </c>
      <c r="F40" s="586">
        <v>87907</v>
      </c>
      <c r="G40" s="586">
        <v>87907</v>
      </c>
      <c r="H40" s="586">
        <v>7451</v>
      </c>
      <c r="I40" s="587">
        <v>80.338312079811629</v>
      </c>
      <c r="J40" s="587">
        <v>100</v>
      </c>
      <c r="K40" s="587">
        <v>8.4760030486764428</v>
      </c>
    </row>
    <row r="41" spans="1:11">
      <c r="A41" s="584">
        <v>38</v>
      </c>
      <c r="B41" s="585" t="s">
        <v>163</v>
      </c>
      <c r="C41" s="586">
        <v>252</v>
      </c>
      <c r="D41" s="586">
        <v>243</v>
      </c>
      <c r="E41" s="586">
        <v>162</v>
      </c>
      <c r="F41" s="586">
        <v>252</v>
      </c>
      <c r="G41" s="586">
        <v>71</v>
      </c>
      <c r="H41" s="586">
        <v>251</v>
      </c>
      <c r="I41" s="587">
        <v>96.428571428571431</v>
      </c>
      <c r="J41" s="587">
        <v>28.174603174603174</v>
      </c>
      <c r="K41" s="587">
        <v>99.603174603174608</v>
      </c>
    </row>
    <row r="42" spans="1:11">
      <c r="A42" s="584">
        <v>40</v>
      </c>
      <c r="B42" s="585" t="s">
        <v>165</v>
      </c>
      <c r="C42" s="586">
        <v>363698</v>
      </c>
      <c r="D42" s="586">
        <v>327877</v>
      </c>
      <c r="E42" s="586">
        <v>44183</v>
      </c>
      <c r="F42" s="586">
        <v>306206</v>
      </c>
      <c r="G42" s="586">
        <v>81987</v>
      </c>
      <c r="H42" s="586">
        <v>197089</v>
      </c>
      <c r="I42" s="587">
        <v>90.150894423395229</v>
      </c>
      <c r="J42" s="587">
        <v>26.775112179382511</v>
      </c>
      <c r="K42" s="587">
        <v>54.190289745888073</v>
      </c>
    </row>
    <row r="43" spans="1:11">
      <c r="A43" s="584">
        <v>41</v>
      </c>
      <c r="B43" s="585" t="s">
        <v>166</v>
      </c>
      <c r="C43" s="586">
        <v>549438</v>
      </c>
      <c r="D43" s="586">
        <v>549438</v>
      </c>
      <c r="E43" s="586">
        <v>480</v>
      </c>
      <c r="F43" s="586">
        <v>549438</v>
      </c>
      <c r="G43" s="586">
        <v>549438</v>
      </c>
      <c r="H43" s="586">
        <v>549438</v>
      </c>
      <c r="I43" s="587">
        <v>100</v>
      </c>
      <c r="J43" s="587">
        <v>100</v>
      </c>
      <c r="K43" s="587">
        <v>100</v>
      </c>
    </row>
    <row r="44" spans="1:11">
      <c r="A44" s="584">
        <v>42</v>
      </c>
      <c r="B44" s="585" t="s">
        <v>167</v>
      </c>
      <c r="C44" s="586">
        <v>1559806</v>
      </c>
      <c r="D44" s="586">
        <v>1492941</v>
      </c>
      <c r="E44" s="586">
        <v>193054</v>
      </c>
      <c r="F44" s="586">
        <v>1523251</v>
      </c>
      <c r="G44" s="586">
        <v>951867</v>
      </c>
      <c r="H44" s="586">
        <v>949364</v>
      </c>
      <c r="I44" s="587">
        <v>95.713248955318804</v>
      </c>
      <c r="J44" s="587">
        <v>62.489176110831366</v>
      </c>
      <c r="K44" s="587">
        <v>60.864235680591051</v>
      </c>
    </row>
    <row r="45" spans="1:11" s="594" customFormat="1" ht="16.5">
      <c r="A45" s="590"/>
      <c r="B45" s="591" t="s">
        <v>261</v>
      </c>
      <c r="C45" s="592">
        <v>11478720</v>
      </c>
      <c r="D45" s="592">
        <v>9233999</v>
      </c>
      <c r="E45" s="592">
        <v>1909263</v>
      </c>
      <c r="F45" s="592">
        <v>9436629</v>
      </c>
      <c r="G45" s="592">
        <v>5972641</v>
      </c>
      <c r="H45" s="592">
        <v>7507965</v>
      </c>
      <c r="I45" s="593">
        <v>80.444500780574828</v>
      </c>
      <c r="J45" s="593">
        <v>63.292103567916044</v>
      </c>
      <c r="K45" s="593">
        <v>65.407684828970474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selection activeCell="B7" sqref="B7:O7"/>
    </sheetView>
  </sheetViews>
  <sheetFormatPr defaultRowHeight="15"/>
  <cols>
    <col min="1" max="1" width="11" bestFit="1" customWidth="1"/>
    <col min="2" max="2" width="15.85546875" bestFit="1" customWidth="1"/>
    <col min="3" max="3" width="36.5703125" bestFit="1" customWidth="1"/>
    <col min="4" max="4" width="10.7109375" bestFit="1" customWidth="1"/>
    <col min="5" max="5" width="14.42578125" bestFit="1" customWidth="1"/>
    <col min="6" max="6" width="17.85546875" bestFit="1" customWidth="1"/>
    <col min="7" max="7" width="10.7109375" bestFit="1" customWidth="1"/>
    <col min="8" max="8" width="12.7109375" bestFit="1" customWidth="1"/>
    <col min="9" max="9" width="17.85546875" bestFit="1" customWidth="1"/>
    <col min="10" max="10" width="10.7109375" bestFit="1" customWidth="1"/>
    <col min="11" max="11" width="12.7109375" bestFit="1" customWidth="1"/>
    <col min="12" max="12" width="17.85546875" bestFit="1" customWidth="1"/>
    <col min="13" max="13" width="10.7109375" bestFit="1" customWidth="1"/>
    <col min="14" max="14" width="12.7109375" bestFit="1" customWidth="1"/>
    <col min="15" max="15" width="17.85546875" bestFit="1" customWidth="1"/>
  </cols>
  <sheetData>
    <row r="1" spans="1:15" s="662" customFormat="1">
      <c r="A1" s="659" t="s">
        <v>547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1"/>
    </row>
    <row r="2" spans="1:15" s="662" customFormat="1">
      <c r="A2" s="659" t="s">
        <v>548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1"/>
    </row>
    <row r="3" spans="1:15">
      <c r="A3" s="663" t="s">
        <v>549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5"/>
    </row>
    <row r="4" spans="1:15" ht="15" customHeight="1">
      <c r="A4" s="666" t="s">
        <v>550</v>
      </c>
      <c r="B4" s="666" t="s">
        <v>551</v>
      </c>
      <c r="C4" s="666" t="s">
        <v>2</v>
      </c>
      <c r="D4" s="667" t="s">
        <v>552</v>
      </c>
      <c r="E4" s="668"/>
      <c r="F4" s="669"/>
      <c r="G4" s="667" t="s">
        <v>553</v>
      </c>
      <c r="H4" s="668"/>
      <c r="I4" s="669"/>
      <c r="J4" s="667" t="s">
        <v>554</v>
      </c>
      <c r="K4" s="668"/>
      <c r="L4" s="669"/>
      <c r="M4" s="667" t="s">
        <v>261</v>
      </c>
      <c r="N4" s="668"/>
      <c r="O4" s="669"/>
    </row>
    <row r="5" spans="1:15" ht="15" customHeight="1">
      <c r="A5" s="670"/>
      <c r="B5" s="670"/>
      <c r="C5" s="670"/>
      <c r="D5" s="671" t="s">
        <v>555</v>
      </c>
      <c r="E5" s="672"/>
      <c r="F5" s="673"/>
      <c r="G5" s="671" t="s">
        <v>556</v>
      </c>
      <c r="H5" s="672"/>
      <c r="I5" s="673"/>
      <c r="J5" s="671" t="s">
        <v>557</v>
      </c>
      <c r="K5" s="672"/>
      <c r="L5" s="673"/>
      <c r="M5" s="671"/>
      <c r="N5" s="672"/>
      <c r="O5" s="673"/>
    </row>
    <row r="6" spans="1:15">
      <c r="A6" s="674"/>
      <c r="B6" s="674"/>
      <c r="C6" s="674"/>
      <c r="D6" s="675" t="s">
        <v>558</v>
      </c>
      <c r="E6" s="675" t="s">
        <v>559</v>
      </c>
      <c r="F6" s="675" t="s">
        <v>560</v>
      </c>
      <c r="G6" s="675" t="s">
        <v>558</v>
      </c>
      <c r="H6" s="675" t="s">
        <v>559</v>
      </c>
      <c r="I6" s="675" t="s">
        <v>560</v>
      </c>
      <c r="J6" s="675" t="s">
        <v>558</v>
      </c>
      <c r="K6" s="675" t="s">
        <v>559</v>
      </c>
      <c r="L6" s="675" t="s">
        <v>560</v>
      </c>
      <c r="M6" s="675" t="s">
        <v>558</v>
      </c>
      <c r="N6" s="675" t="s">
        <v>559</v>
      </c>
      <c r="O6" s="675" t="s">
        <v>560</v>
      </c>
    </row>
    <row r="7" spans="1:15" ht="15" customHeight="1">
      <c r="A7" s="676">
        <v>1</v>
      </c>
      <c r="B7" s="677" t="s">
        <v>561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9"/>
    </row>
    <row r="8" spans="1:15">
      <c r="A8" s="676">
        <v>1.1000000000000001</v>
      </c>
      <c r="B8" s="680"/>
      <c r="C8" s="676" t="s">
        <v>8</v>
      </c>
      <c r="D8" s="680">
        <v>1774</v>
      </c>
      <c r="E8" s="680">
        <v>5.14</v>
      </c>
      <c r="F8" s="680">
        <v>4.95</v>
      </c>
      <c r="G8" s="680">
        <v>5634</v>
      </c>
      <c r="H8" s="680">
        <v>162.96</v>
      </c>
      <c r="I8" s="680">
        <v>159.53</v>
      </c>
      <c r="J8" s="680">
        <v>3107</v>
      </c>
      <c r="K8" s="680">
        <v>247.76</v>
      </c>
      <c r="L8" s="680">
        <v>246.14</v>
      </c>
      <c r="M8" s="680">
        <v>10515</v>
      </c>
      <c r="N8" s="680">
        <v>415.86</v>
      </c>
      <c r="O8" s="680">
        <v>410.63</v>
      </c>
    </row>
    <row r="9" spans="1:15">
      <c r="A9" s="680"/>
      <c r="B9" s="680"/>
      <c r="C9" s="680" t="s">
        <v>261</v>
      </c>
      <c r="D9" s="680">
        <v>1774</v>
      </c>
      <c r="E9" s="680">
        <v>5.14</v>
      </c>
      <c r="F9" s="680">
        <v>4.95</v>
      </c>
      <c r="G9" s="680">
        <v>5634</v>
      </c>
      <c r="H9" s="680">
        <v>162.96</v>
      </c>
      <c r="I9" s="680">
        <v>159.53</v>
      </c>
      <c r="J9" s="680">
        <v>3107</v>
      </c>
      <c r="K9" s="680">
        <v>247.76</v>
      </c>
      <c r="L9" s="680">
        <v>246.14</v>
      </c>
      <c r="M9" s="680">
        <v>10515</v>
      </c>
      <c r="N9" s="680">
        <v>415.86</v>
      </c>
      <c r="O9" s="680">
        <v>410.63</v>
      </c>
    </row>
    <row r="10" spans="1:15" ht="15" customHeight="1">
      <c r="A10" s="676">
        <v>2</v>
      </c>
      <c r="B10" s="677" t="s">
        <v>562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9"/>
    </row>
    <row r="11" spans="1:15">
      <c r="A11" s="676">
        <v>2.1</v>
      </c>
      <c r="B11" s="680"/>
      <c r="C11" s="676" t="s">
        <v>18</v>
      </c>
      <c r="D11" s="680">
        <v>73</v>
      </c>
      <c r="E11" s="680">
        <v>0.24</v>
      </c>
      <c r="F11" s="680">
        <v>0.24</v>
      </c>
      <c r="G11" s="680">
        <v>227</v>
      </c>
      <c r="H11" s="680">
        <v>3.54</v>
      </c>
      <c r="I11" s="680">
        <v>3.5</v>
      </c>
      <c r="J11" s="680">
        <v>21</v>
      </c>
      <c r="K11" s="680">
        <v>1.42</v>
      </c>
      <c r="L11" s="680">
        <v>1.38</v>
      </c>
      <c r="M11" s="680">
        <v>321</v>
      </c>
      <c r="N11" s="680">
        <v>5.19</v>
      </c>
      <c r="O11" s="680">
        <v>5.1100000000000003</v>
      </c>
    </row>
    <row r="12" spans="1:15">
      <c r="A12" s="676">
        <v>2.2000000000000002</v>
      </c>
      <c r="B12" s="680"/>
      <c r="C12" s="676" t="s">
        <v>19</v>
      </c>
      <c r="D12" s="680">
        <v>83</v>
      </c>
      <c r="E12" s="680">
        <v>0.39</v>
      </c>
      <c r="F12" s="680">
        <v>0.38</v>
      </c>
      <c r="G12" s="680">
        <v>234</v>
      </c>
      <c r="H12" s="680">
        <v>5.76</v>
      </c>
      <c r="I12" s="680">
        <v>5.36</v>
      </c>
      <c r="J12" s="680">
        <v>68</v>
      </c>
      <c r="K12" s="680">
        <v>6.06</v>
      </c>
      <c r="L12" s="680">
        <v>5.66</v>
      </c>
      <c r="M12" s="680">
        <v>385</v>
      </c>
      <c r="N12" s="680">
        <v>12.21</v>
      </c>
      <c r="O12" s="680">
        <v>11.41</v>
      </c>
    </row>
    <row r="13" spans="1:15">
      <c r="A13" s="676">
        <v>2.2999999999999998</v>
      </c>
      <c r="B13" s="680"/>
      <c r="C13" s="676" t="s">
        <v>22</v>
      </c>
      <c r="D13" s="680">
        <v>35</v>
      </c>
      <c r="E13" s="680">
        <v>0.15</v>
      </c>
      <c r="F13" s="680">
        <v>0.14000000000000001</v>
      </c>
      <c r="G13" s="680">
        <v>214</v>
      </c>
      <c r="H13" s="680">
        <v>4.8099999999999996</v>
      </c>
      <c r="I13" s="680">
        <v>4.55</v>
      </c>
      <c r="J13" s="680">
        <v>36</v>
      </c>
      <c r="K13" s="680">
        <v>3</v>
      </c>
      <c r="L13" s="680">
        <v>2.89</v>
      </c>
      <c r="M13" s="680">
        <v>285</v>
      </c>
      <c r="N13" s="680">
        <v>7.96</v>
      </c>
      <c r="O13" s="680">
        <v>7.57</v>
      </c>
    </row>
    <row r="14" spans="1:15">
      <c r="A14" s="676">
        <v>2.4</v>
      </c>
      <c r="B14" s="680"/>
      <c r="C14" s="676" t="s">
        <v>15</v>
      </c>
      <c r="D14" s="680">
        <v>645</v>
      </c>
      <c r="E14" s="680">
        <v>2.2799999999999998</v>
      </c>
      <c r="F14" s="680">
        <v>2.2799999999999998</v>
      </c>
      <c r="G14" s="680">
        <v>1291</v>
      </c>
      <c r="H14" s="680">
        <v>21.73</v>
      </c>
      <c r="I14" s="680">
        <v>20.68</v>
      </c>
      <c r="J14" s="680">
        <v>430</v>
      </c>
      <c r="K14" s="680">
        <v>33.99</v>
      </c>
      <c r="L14" s="680">
        <v>33.25</v>
      </c>
      <c r="M14" s="680">
        <v>2366</v>
      </c>
      <c r="N14" s="680">
        <v>58.01</v>
      </c>
      <c r="O14" s="680">
        <v>56.21</v>
      </c>
    </row>
    <row r="15" spans="1:15">
      <c r="A15" s="676">
        <v>2.5</v>
      </c>
      <c r="B15" s="680"/>
      <c r="C15" s="676" t="s">
        <v>16</v>
      </c>
      <c r="D15" s="680">
        <v>11</v>
      </c>
      <c r="E15" s="680">
        <v>0.04</v>
      </c>
      <c r="F15" s="680">
        <v>0.03</v>
      </c>
      <c r="G15" s="680">
        <v>220</v>
      </c>
      <c r="H15" s="680">
        <v>6.34</v>
      </c>
      <c r="I15" s="680">
        <v>4.97</v>
      </c>
      <c r="J15" s="680">
        <v>105</v>
      </c>
      <c r="K15" s="680">
        <v>9.17</v>
      </c>
      <c r="L15" s="680">
        <v>7.5</v>
      </c>
      <c r="M15" s="680">
        <v>336</v>
      </c>
      <c r="N15" s="680">
        <v>15.55</v>
      </c>
      <c r="O15" s="680">
        <v>12.5</v>
      </c>
    </row>
    <row r="16" spans="1:15">
      <c r="A16" s="676">
        <v>2.6</v>
      </c>
      <c r="B16" s="680"/>
      <c r="C16" s="676" t="s">
        <v>136</v>
      </c>
      <c r="D16" s="680">
        <v>9789</v>
      </c>
      <c r="E16" s="680">
        <v>34.32</v>
      </c>
      <c r="F16" s="680">
        <v>33.979999999999997</v>
      </c>
      <c r="G16" s="680">
        <v>9291</v>
      </c>
      <c r="H16" s="680">
        <v>165.44</v>
      </c>
      <c r="I16" s="680">
        <v>160.93</v>
      </c>
      <c r="J16" s="680">
        <v>887</v>
      </c>
      <c r="K16" s="680">
        <v>69.37</v>
      </c>
      <c r="L16" s="680">
        <v>66.83</v>
      </c>
      <c r="M16" s="680">
        <v>19967</v>
      </c>
      <c r="N16" s="680">
        <v>269.13</v>
      </c>
      <c r="O16" s="680">
        <v>261.74</v>
      </c>
    </row>
    <row r="17" spans="1:15">
      <c r="A17" s="676">
        <v>2.7</v>
      </c>
      <c r="B17" s="680"/>
      <c r="C17" s="676" t="s">
        <v>14</v>
      </c>
      <c r="D17" s="680">
        <v>512</v>
      </c>
      <c r="E17" s="680">
        <v>1.95</v>
      </c>
      <c r="F17" s="680">
        <v>0.72</v>
      </c>
      <c r="G17" s="680">
        <v>501</v>
      </c>
      <c r="H17" s="680">
        <v>12.27</v>
      </c>
      <c r="I17" s="680">
        <v>7.24</v>
      </c>
      <c r="J17" s="680">
        <v>91</v>
      </c>
      <c r="K17" s="680">
        <v>7.29</v>
      </c>
      <c r="L17" s="680">
        <v>4.95</v>
      </c>
      <c r="M17" s="680">
        <v>1104</v>
      </c>
      <c r="N17" s="680">
        <v>21.51</v>
      </c>
      <c r="O17" s="680">
        <v>12.91</v>
      </c>
    </row>
    <row r="18" spans="1:15">
      <c r="A18" s="676">
        <v>2.8</v>
      </c>
      <c r="B18" s="680"/>
      <c r="C18" s="676" t="s">
        <v>140</v>
      </c>
      <c r="D18" s="680">
        <v>65</v>
      </c>
      <c r="E18" s="680">
        <v>0.19</v>
      </c>
      <c r="F18" s="680">
        <v>0.19</v>
      </c>
      <c r="G18" s="680">
        <v>69</v>
      </c>
      <c r="H18" s="680">
        <v>1.21</v>
      </c>
      <c r="I18" s="680">
        <v>1.1100000000000001</v>
      </c>
      <c r="J18" s="680">
        <v>11</v>
      </c>
      <c r="K18" s="680">
        <v>0.85</v>
      </c>
      <c r="L18" s="680">
        <v>0.85</v>
      </c>
      <c r="M18" s="680">
        <v>145</v>
      </c>
      <c r="N18" s="680">
        <v>2.25</v>
      </c>
      <c r="O18" s="680">
        <v>2.14</v>
      </c>
    </row>
    <row r="19" spans="1:15">
      <c r="A19" s="676">
        <v>2.9</v>
      </c>
      <c r="B19" s="680"/>
      <c r="C19" s="676" t="s">
        <v>35</v>
      </c>
      <c r="D19" s="680">
        <v>130</v>
      </c>
      <c r="E19" s="680">
        <v>0.25</v>
      </c>
      <c r="F19" s="680">
        <v>0.24</v>
      </c>
      <c r="G19" s="680">
        <v>239</v>
      </c>
      <c r="H19" s="680">
        <v>5.43</v>
      </c>
      <c r="I19" s="680">
        <v>5.27</v>
      </c>
      <c r="J19" s="680">
        <v>215</v>
      </c>
      <c r="K19" s="680">
        <v>20.05</v>
      </c>
      <c r="L19" s="680">
        <v>19.96</v>
      </c>
      <c r="M19" s="680">
        <v>584</v>
      </c>
      <c r="N19" s="680">
        <v>25.73</v>
      </c>
      <c r="O19" s="680">
        <v>25.48</v>
      </c>
    </row>
    <row r="20" spans="1:15">
      <c r="A20" s="676">
        <v>2.1</v>
      </c>
      <c r="B20" s="680"/>
      <c r="C20" s="676" t="s">
        <v>10</v>
      </c>
      <c r="D20" s="680">
        <v>310</v>
      </c>
      <c r="E20" s="680">
        <v>1.18</v>
      </c>
      <c r="F20" s="680">
        <v>1.1499999999999999</v>
      </c>
      <c r="G20" s="680">
        <v>727</v>
      </c>
      <c r="H20" s="680">
        <v>12.94</v>
      </c>
      <c r="I20" s="680">
        <v>11.82</v>
      </c>
      <c r="J20" s="680">
        <v>72</v>
      </c>
      <c r="K20" s="680">
        <v>5.67</v>
      </c>
      <c r="L20" s="680">
        <v>5.19</v>
      </c>
      <c r="M20" s="680">
        <v>1109</v>
      </c>
      <c r="N20" s="680">
        <v>19.78</v>
      </c>
      <c r="O20" s="680">
        <v>18.16</v>
      </c>
    </row>
    <row r="21" spans="1:15">
      <c r="A21" s="676">
        <v>2.11</v>
      </c>
      <c r="B21" s="680"/>
      <c r="C21" s="676" t="s">
        <v>142</v>
      </c>
      <c r="D21" s="680">
        <v>62</v>
      </c>
      <c r="E21" s="680">
        <v>0.24</v>
      </c>
      <c r="F21" s="680">
        <v>0.24</v>
      </c>
      <c r="G21" s="680">
        <v>112</v>
      </c>
      <c r="H21" s="680">
        <v>3.43</v>
      </c>
      <c r="I21" s="680">
        <v>3.36</v>
      </c>
      <c r="J21" s="680">
        <v>26</v>
      </c>
      <c r="K21" s="680">
        <v>2.2599999999999998</v>
      </c>
      <c r="L21" s="680">
        <v>2.2599999999999998</v>
      </c>
      <c r="M21" s="680">
        <v>200</v>
      </c>
      <c r="N21" s="680">
        <v>5.93</v>
      </c>
      <c r="O21" s="680">
        <v>5.86</v>
      </c>
    </row>
    <row r="22" spans="1:15">
      <c r="A22" s="676">
        <v>2.12</v>
      </c>
      <c r="B22" s="680"/>
      <c r="C22" s="676" t="s">
        <v>21</v>
      </c>
      <c r="D22" s="680">
        <v>227</v>
      </c>
      <c r="E22" s="680">
        <v>1</v>
      </c>
      <c r="F22" s="680">
        <v>0.27</v>
      </c>
      <c r="G22" s="680">
        <v>194</v>
      </c>
      <c r="H22" s="680">
        <v>4.88</v>
      </c>
      <c r="I22" s="680">
        <v>2.83</v>
      </c>
      <c r="J22" s="680">
        <v>91</v>
      </c>
      <c r="K22" s="680">
        <v>8.0399999999999991</v>
      </c>
      <c r="L22" s="680">
        <v>5.52</v>
      </c>
      <c r="M22" s="680">
        <v>512</v>
      </c>
      <c r="N22" s="680">
        <v>13.91</v>
      </c>
      <c r="O22" s="680">
        <v>8.6199999999999992</v>
      </c>
    </row>
    <row r="23" spans="1:15">
      <c r="A23" s="676">
        <v>2.13</v>
      </c>
      <c r="B23" s="680"/>
      <c r="C23" s="676" t="s">
        <v>13</v>
      </c>
      <c r="D23" s="680">
        <v>1080</v>
      </c>
      <c r="E23" s="680">
        <v>5.0999999999999996</v>
      </c>
      <c r="F23" s="680">
        <v>4.46</v>
      </c>
      <c r="G23" s="680">
        <v>2959</v>
      </c>
      <c r="H23" s="680">
        <v>62.28</v>
      </c>
      <c r="I23" s="680">
        <v>55.37</v>
      </c>
      <c r="J23" s="680">
        <v>319</v>
      </c>
      <c r="K23" s="680">
        <v>25.24</v>
      </c>
      <c r="L23" s="680">
        <v>20.66</v>
      </c>
      <c r="M23" s="680">
        <v>4358</v>
      </c>
      <c r="N23" s="680">
        <v>92.63</v>
      </c>
      <c r="O23" s="680">
        <v>80.489999999999995</v>
      </c>
    </row>
    <row r="24" spans="1:15">
      <c r="A24" s="676">
        <v>2.14</v>
      </c>
      <c r="B24" s="680"/>
      <c r="C24" s="676" t="s">
        <v>47</v>
      </c>
      <c r="D24" s="680">
        <v>361</v>
      </c>
      <c r="E24" s="680">
        <v>1.41</v>
      </c>
      <c r="F24" s="680">
        <v>1.1599999999999999</v>
      </c>
      <c r="G24" s="680">
        <v>838</v>
      </c>
      <c r="H24" s="680">
        <v>17.649999999999999</v>
      </c>
      <c r="I24" s="680">
        <v>15.41</v>
      </c>
      <c r="J24" s="680">
        <v>315</v>
      </c>
      <c r="K24" s="680">
        <v>23.93</v>
      </c>
      <c r="L24" s="680">
        <v>21.99</v>
      </c>
      <c r="M24" s="680">
        <v>1514</v>
      </c>
      <c r="N24" s="680">
        <v>42.99</v>
      </c>
      <c r="O24" s="680">
        <v>38.57</v>
      </c>
    </row>
    <row r="25" spans="1:15">
      <c r="A25" s="676">
        <v>2.15</v>
      </c>
      <c r="B25" s="680"/>
      <c r="C25" s="676" t="s">
        <v>146</v>
      </c>
      <c r="D25" s="680">
        <v>8</v>
      </c>
      <c r="E25" s="680">
        <v>0.04</v>
      </c>
      <c r="F25" s="680">
        <v>0.04</v>
      </c>
      <c r="G25" s="680">
        <v>39</v>
      </c>
      <c r="H25" s="680">
        <v>0.96</v>
      </c>
      <c r="I25" s="680">
        <v>0.94</v>
      </c>
      <c r="J25" s="680">
        <v>4</v>
      </c>
      <c r="K25" s="680">
        <v>0.28000000000000003</v>
      </c>
      <c r="L25" s="680">
        <v>0.26</v>
      </c>
      <c r="M25" s="680">
        <v>51</v>
      </c>
      <c r="N25" s="680">
        <v>1.27</v>
      </c>
      <c r="O25" s="680">
        <v>1.23</v>
      </c>
    </row>
    <row r="26" spans="1:15">
      <c r="A26" s="676">
        <v>2.16</v>
      </c>
      <c r="B26" s="680"/>
      <c r="C26" s="676" t="s">
        <v>376</v>
      </c>
      <c r="D26" s="680">
        <v>10</v>
      </c>
      <c r="E26" s="680">
        <v>0.03</v>
      </c>
      <c r="F26" s="680">
        <v>0.03</v>
      </c>
      <c r="G26" s="680">
        <v>19</v>
      </c>
      <c r="H26" s="680">
        <v>0.42</v>
      </c>
      <c r="I26" s="680">
        <v>0.4</v>
      </c>
      <c r="J26" s="680">
        <v>4</v>
      </c>
      <c r="K26" s="680">
        <v>0.35</v>
      </c>
      <c r="L26" s="680">
        <v>0.35</v>
      </c>
      <c r="M26" s="680">
        <v>33</v>
      </c>
      <c r="N26" s="680">
        <v>0.8</v>
      </c>
      <c r="O26" s="680">
        <v>0.78</v>
      </c>
    </row>
    <row r="27" spans="1:15">
      <c r="A27" s="676">
        <v>2.17</v>
      </c>
      <c r="B27" s="680"/>
      <c r="C27" s="676" t="s">
        <v>144</v>
      </c>
      <c r="D27" s="680">
        <v>141</v>
      </c>
      <c r="E27" s="680">
        <v>0.54</v>
      </c>
      <c r="F27" s="680">
        <v>0.44</v>
      </c>
      <c r="G27" s="680">
        <v>198</v>
      </c>
      <c r="H27" s="680">
        <v>3.63</v>
      </c>
      <c r="I27" s="680">
        <v>2.99</v>
      </c>
      <c r="J27" s="680">
        <v>26</v>
      </c>
      <c r="K27" s="680">
        <v>2.36</v>
      </c>
      <c r="L27" s="680">
        <v>1.59</v>
      </c>
      <c r="M27" s="680">
        <v>365</v>
      </c>
      <c r="N27" s="680">
        <v>6.53</v>
      </c>
      <c r="O27" s="680">
        <v>5.0199999999999996</v>
      </c>
    </row>
    <row r="28" spans="1:15">
      <c r="A28" s="676">
        <v>2.1800000000000002</v>
      </c>
      <c r="B28" s="680"/>
      <c r="C28" s="676" t="s">
        <v>9</v>
      </c>
      <c r="D28" s="680">
        <v>1375</v>
      </c>
      <c r="E28" s="680">
        <v>6.32</v>
      </c>
      <c r="F28" s="680">
        <v>6.28</v>
      </c>
      <c r="G28" s="680">
        <v>1619</v>
      </c>
      <c r="H28" s="680">
        <v>37.770000000000003</v>
      </c>
      <c r="I28" s="680">
        <v>35.549999999999997</v>
      </c>
      <c r="J28" s="680">
        <v>528</v>
      </c>
      <c r="K28" s="680">
        <v>42.72</v>
      </c>
      <c r="L28" s="680">
        <v>41.57</v>
      </c>
      <c r="M28" s="680">
        <v>3522</v>
      </c>
      <c r="N28" s="680">
        <v>86.82</v>
      </c>
      <c r="O28" s="680">
        <v>83.4</v>
      </c>
    </row>
    <row r="29" spans="1:15">
      <c r="A29" s="676">
        <v>2.19</v>
      </c>
      <c r="B29" s="680"/>
      <c r="C29" s="676" t="s">
        <v>563</v>
      </c>
      <c r="D29" s="680">
        <v>85</v>
      </c>
      <c r="E29" s="680">
        <v>0.41</v>
      </c>
      <c r="F29" s="680">
        <v>0.41</v>
      </c>
      <c r="G29" s="680">
        <v>250</v>
      </c>
      <c r="H29" s="680">
        <v>7.13</v>
      </c>
      <c r="I29" s="680">
        <v>7.13</v>
      </c>
      <c r="J29" s="680">
        <v>58</v>
      </c>
      <c r="K29" s="680">
        <v>4.71</v>
      </c>
      <c r="L29" s="680">
        <v>4.71</v>
      </c>
      <c r="M29" s="680">
        <v>393</v>
      </c>
      <c r="N29" s="680">
        <v>12.24</v>
      </c>
      <c r="O29" s="680">
        <v>12.24</v>
      </c>
    </row>
    <row r="30" spans="1:15">
      <c r="A30" s="680"/>
      <c r="B30" s="680"/>
      <c r="C30" s="680" t="s">
        <v>261</v>
      </c>
      <c r="D30" s="680">
        <v>15002</v>
      </c>
      <c r="E30" s="680">
        <v>56.07</v>
      </c>
      <c r="F30" s="680">
        <v>52.67</v>
      </c>
      <c r="G30" s="680">
        <v>19241</v>
      </c>
      <c r="H30" s="680">
        <v>377.62</v>
      </c>
      <c r="I30" s="680">
        <v>349.39</v>
      </c>
      <c r="J30" s="680">
        <v>3307</v>
      </c>
      <c r="K30" s="680">
        <v>266.75</v>
      </c>
      <c r="L30" s="680">
        <v>247.37</v>
      </c>
      <c r="M30" s="680">
        <v>37550</v>
      </c>
      <c r="N30" s="680">
        <v>700.45</v>
      </c>
      <c r="O30" s="680">
        <v>649.42999999999995</v>
      </c>
    </row>
    <row r="31" spans="1:15" ht="15" customHeight="1">
      <c r="A31" s="676">
        <v>3</v>
      </c>
      <c r="B31" s="677" t="s">
        <v>564</v>
      </c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9"/>
    </row>
    <row r="32" spans="1:15">
      <c r="A32" s="676">
        <v>3.1</v>
      </c>
      <c r="B32" s="680"/>
      <c r="C32" s="676" t="s">
        <v>26</v>
      </c>
      <c r="D32" s="680">
        <v>0</v>
      </c>
      <c r="E32" s="680">
        <v>0</v>
      </c>
      <c r="F32" s="680">
        <v>0</v>
      </c>
      <c r="G32" s="680">
        <v>8</v>
      </c>
      <c r="H32" s="680">
        <v>0.24</v>
      </c>
      <c r="I32" s="680">
        <v>0.22</v>
      </c>
      <c r="J32" s="680">
        <v>6</v>
      </c>
      <c r="K32" s="680">
        <v>0.54</v>
      </c>
      <c r="L32" s="680">
        <v>0.54</v>
      </c>
      <c r="M32" s="680">
        <v>14</v>
      </c>
      <c r="N32" s="680">
        <v>0.78</v>
      </c>
      <c r="O32" s="680">
        <v>0.76</v>
      </c>
    </row>
    <row r="33" spans="1:15">
      <c r="A33" s="676">
        <v>3.2</v>
      </c>
      <c r="B33" s="680"/>
      <c r="C33" s="676" t="s">
        <v>565</v>
      </c>
      <c r="D33" s="680">
        <v>2</v>
      </c>
      <c r="E33" s="680">
        <v>0</v>
      </c>
      <c r="F33" s="680">
        <v>0</v>
      </c>
      <c r="G33" s="680">
        <v>22</v>
      </c>
      <c r="H33" s="680">
        <v>0.72</v>
      </c>
      <c r="I33" s="680">
        <v>0.7</v>
      </c>
      <c r="J33" s="680">
        <v>20</v>
      </c>
      <c r="K33" s="680">
        <v>1.91</v>
      </c>
      <c r="L33" s="680">
        <v>1.89</v>
      </c>
      <c r="M33" s="680">
        <v>44</v>
      </c>
      <c r="N33" s="680">
        <v>2.63</v>
      </c>
      <c r="O33" s="680">
        <v>2.58</v>
      </c>
    </row>
    <row r="34" spans="1:15">
      <c r="A34" s="676">
        <v>3.3</v>
      </c>
      <c r="B34" s="680"/>
      <c r="C34" s="676" t="s">
        <v>566</v>
      </c>
      <c r="D34" s="680">
        <v>110</v>
      </c>
      <c r="E34" s="680">
        <v>0.23</v>
      </c>
      <c r="F34" s="680">
        <v>0.12</v>
      </c>
      <c r="G34" s="680">
        <v>659</v>
      </c>
      <c r="H34" s="680">
        <v>16.37</v>
      </c>
      <c r="I34" s="680">
        <v>9.91</v>
      </c>
      <c r="J34" s="680">
        <v>247</v>
      </c>
      <c r="K34" s="680">
        <v>17.37</v>
      </c>
      <c r="L34" s="680">
        <v>6.48</v>
      </c>
      <c r="M34" s="680">
        <v>1016</v>
      </c>
      <c r="N34" s="680">
        <v>33.96</v>
      </c>
      <c r="O34" s="680">
        <v>16.510000000000002</v>
      </c>
    </row>
    <row r="35" spans="1:15">
      <c r="A35" s="676">
        <v>3.4</v>
      </c>
      <c r="B35" s="680"/>
      <c r="C35" s="676" t="s">
        <v>382</v>
      </c>
      <c r="D35" s="680">
        <v>0</v>
      </c>
      <c r="E35" s="680">
        <v>0</v>
      </c>
      <c r="F35" s="680">
        <v>0</v>
      </c>
      <c r="G35" s="680">
        <v>24</v>
      </c>
      <c r="H35" s="680">
        <v>0.63</v>
      </c>
      <c r="I35" s="680">
        <v>0.63</v>
      </c>
      <c r="J35" s="680">
        <v>9</v>
      </c>
      <c r="K35" s="680">
        <v>0.66</v>
      </c>
      <c r="L35" s="680">
        <v>0.66</v>
      </c>
      <c r="M35" s="680">
        <v>33</v>
      </c>
      <c r="N35" s="680">
        <v>1.29</v>
      </c>
      <c r="O35" s="680">
        <v>1.29</v>
      </c>
    </row>
    <row r="36" spans="1:15">
      <c r="A36" s="676">
        <v>3.5</v>
      </c>
      <c r="B36" s="680"/>
      <c r="C36" s="676" t="s">
        <v>567</v>
      </c>
      <c r="D36" s="680">
        <v>54</v>
      </c>
      <c r="E36" s="680">
        <v>0.11</v>
      </c>
      <c r="F36" s="680">
        <v>0.11</v>
      </c>
      <c r="G36" s="680">
        <v>205</v>
      </c>
      <c r="H36" s="680">
        <v>6.53</v>
      </c>
      <c r="I36" s="680">
        <v>6.53</v>
      </c>
      <c r="J36" s="680">
        <v>49</v>
      </c>
      <c r="K36" s="680">
        <v>3.4</v>
      </c>
      <c r="L36" s="680">
        <v>3.4</v>
      </c>
      <c r="M36" s="680">
        <v>308</v>
      </c>
      <c r="N36" s="680">
        <v>10.039999999999999</v>
      </c>
      <c r="O36" s="680">
        <v>10.039999999999999</v>
      </c>
    </row>
    <row r="37" spans="1:15">
      <c r="A37" s="676">
        <v>3.6</v>
      </c>
      <c r="B37" s="680"/>
      <c r="C37" s="676" t="s">
        <v>40</v>
      </c>
      <c r="D37" s="680">
        <v>1</v>
      </c>
      <c r="E37" s="680">
        <v>0.01</v>
      </c>
      <c r="F37" s="680">
        <v>0.01</v>
      </c>
      <c r="G37" s="680">
        <v>11</v>
      </c>
      <c r="H37" s="680">
        <v>0.47</v>
      </c>
      <c r="I37" s="680">
        <v>0.47</v>
      </c>
      <c r="J37" s="680">
        <v>39</v>
      </c>
      <c r="K37" s="680">
        <v>2.63</v>
      </c>
      <c r="L37" s="680">
        <v>2.63</v>
      </c>
      <c r="M37" s="680">
        <v>51</v>
      </c>
      <c r="N37" s="680">
        <v>3.11</v>
      </c>
      <c r="O37" s="680">
        <v>3.11</v>
      </c>
    </row>
    <row r="38" spans="1:15">
      <c r="A38" s="676">
        <v>3.7</v>
      </c>
      <c r="B38" s="680"/>
      <c r="C38" s="676" t="s">
        <v>568</v>
      </c>
      <c r="D38" s="680">
        <v>0</v>
      </c>
      <c r="E38" s="680">
        <v>0</v>
      </c>
      <c r="F38" s="680">
        <v>0</v>
      </c>
      <c r="G38" s="680">
        <v>6</v>
      </c>
      <c r="H38" s="680">
        <v>0.2</v>
      </c>
      <c r="I38" s="680">
        <v>0.2</v>
      </c>
      <c r="J38" s="680">
        <v>9</v>
      </c>
      <c r="K38" s="680">
        <v>0.74</v>
      </c>
      <c r="L38" s="680">
        <v>0.74</v>
      </c>
      <c r="M38" s="680">
        <v>15</v>
      </c>
      <c r="N38" s="680">
        <v>0.94</v>
      </c>
      <c r="O38" s="680">
        <v>0.94</v>
      </c>
    </row>
    <row r="39" spans="1:15">
      <c r="A39" s="676">
        <v>3.8</v>
      </c>
      <c r="B39" s="680"/>
      <c r="C39" s="676" t="s">
        <v>569</v>
      </c>
      <c r="D39" s="680">
        <v>1497</v>
      </c>
      <c r="E39" s="680">
        <v>4.63</v>
      </c>
      <c r="F39" s="680">
        <v>4.63</v>
      </c>
      <c r="G39" s="680">
        <v>85</v>
      </c>
      <c r="H39" s="680">
        <v>2.69</v>
      </c>
      <c r="I39" s="680">
        <v>2.69</v>
      </c>
      <c r="J39" s="680">
        <v>105</v>
      </c>
      <c r="K39" s="680">
        <v>8.1999999999999993</v>
      </c>
      <c r="L39" s="680">
        <v>8.19</v>
      </c>
      <c r="M39" s="680">
        <v>1687</v>
      </c>
      <c r="N39" s="680">
        <v>15.53</v>
      </c>
      <c r="O39" s="680">
        <v>15.52</v>
      </c>
    </row>
    <row r="40" spans="1:15">
      <c r="A40" s="676">
        <v>3.9</v>
      </c>
      <c r="B40" s="680"/>
      <c r="C40" s="676" t="s">
        <v>470</v>
      </c>
      <c r="D40" s="680">
        <v>17049</v>
      </c>
      <c r="E40" s="680">
        <v>39.36</v>
      </c>
      <c r="F40" s="680">
        <v>39.36</v>
      </c>
      <c r="G40" s="680">
        <v>6</v>
      </c>
      <c r="H40" s="680">
        <v>0.2</v>
      </c>
      <c r="I40" s="680">
        <v>0.2</v>
      </c>
      <c r="J40" s="680">
        <v>23</v>
      </c>
      <c r="K40" s="680">
        <v>1.84</v>
      </c>
      <c r="L40" s="680">
        <v>1.84</v>
      </c>
      <c r="M40" s="680">
        <v>17078</v>
      </c>
      <c r="N40" s="680">
        <v>41.4</v>
      </c>
      <c r="O40" s="680">
        <v>41.4</v>
      </c>
    </row>
    <row r="41" spans="1:15">
      <c r="A41" s="676">
        <v>3.1</v>
      </c>
      <c r="B41" s="680"/>
      <c r="C41" s="676" t="s">
        <v>160</v>
      </c>
      <c r="D41" s="680">
        <v>47810</v>
      </c>
      <c r="E41" s="680">
        <v>108.86</v>
      </c>
      <c r="F41" s="680">
        <v>108.86</v>
      </c>
      <c r="G41" s="680">
        <v>2177</v>
      </c>
      <c r="H41" s="680">
        <v>22.15</v>
      </c>
      <c r="I41" s="680">
        <v>22.15</v>
      </c>
      <c r="J41" s="680">
        <v>94</v>
      </c>
      <c r="K41" s="680">
        <v>4.6100000000000003</v>
      </c>
      <c r="L41" s="680">
        <v>4.6100000000000003</v>
      </c>
      <c r="M41" s="680">
        <v>50081</v>
      </c>
      <c r="N41" s="680">
        <v>135.61000000000001</v>
      </c>
      <c r="O41" s="680">
        <v>135.61000000000001</v>
      </c>
    </row>
    <row r="42" spans="1:15">
      <c r="A42" s="676">
        <v>3.11</v>
      </c>
      <c r="B42" s="680"/>
      <c r="C42" s="676" t="s">
        <v>570</v>
      </c>
      <c r="D42" s="680">
        <v>9189</v>
      </c>
      <c r="E42" s="680">
        <v>25.68</v>
      </c>
      <c r="F42" s="680">
        <v>25.68</v>
      </c>
      <c r="G42" s="680">
        <v>0</v>
      </c>
      <c r="H42" s="680">
        <v>0</v>
      </c>
      <c r="I42" s="680">
        <v>0</v>
      </c>
      <c r="J42" s="680">
        <v>1</v>
      </c>
      <c r="K42" s="680">
        <v>0.06</v>
      </c>
      <c r="L42" s="680">
        <v>0.06</v>
      </c>
      <c r="M42" s="680">
        <v>9190</v>
      </c>
      <c r="N42" s="680">
        <v>25.74</v>
      </c>
      <c r="O42" s="680">
        <v>25.74</v>
      </c>
    </row>
    <row r="43" spans="1:15">
      <c r="A43" s="676">
        <v>3.12</v>
      </c>
      <c r="B43" s="680"/>
      <c r="C43" s="676" t="s">
        <v>571</v>
      </c>
      <c r="D43" s="680">
        <v>27444</v>
      </c>
      <c r="E43" s="680">
        <v>71.86</v>
      </c>
      <c r="F43" s="680">
        <v>71.86</v>
      </c>
      <c r="G43" s="680">
        <v>572</v>
      </c>
      <c r="H43" s="680">
        <v>8.3800000000000008</v>
      </c>
      <c r="I43" s="680">
        <v>8.3800000000000008</v>
      </c>
      <c r="J43" s="680">
        <v>82</v>
      </c>
      <c r="K43" s="680">
        <v>5.53</v>
      </c>
      <c r="L43" s="680">
        <v>5.53</v>
      </c>
      <c r="M43" s="680">
        <v>28098</v>
      </c>
      <c r="N43" s="680">
        <v>85.77</v>
      </c>
      <c r="O43" s="680">
        <v>85.77</v>
      </c>
    </row>
    <row r="44" spans="1:15">
      <c r="A44" s="676">
        <v>3.13</v>
      </c>
      <c r="B44" s="680"/>
      <c r="C44" s="676" t="s">
        <v>24</v>
      </c>
      <c r="D44" s="680">
        <v>0</v>
      </c>
      <c r="E44" s="680">
        <v>0</v>
      </c>
      <c r="F44" s="680">
        <v>0</v>
      </c>
      <c r="G44" s="680">
        <v>126</v>
      </c>
      <c r="H44" s="680">
        <v>4.7699999999999996</v>
      </c>
      <c r="I44" s="680">
        <v>4.7699999999999996</v>
      </c>
      <c r="J44" s="680">
        <v>76</v>
      </c>
      <c r="K44" s="680">
        <v>4.3899999999999997</v>
      </c>
      <c r="L44" s="680">
        <v>4.3899999999999997</v>
      </c>
      <c r="M44" s="680">
        <v>202</v>
      </c>
      <c r="N44" s="680">
        <v>9.16</v>
      </c>
      <c r="O44" s="680">
        <v>9.16</v>
      </c>
    </row>
    <row r="45" spans="1:15">
      <c r="A45" s="676">
        <v>3.14</v>
      </c>
      <c r="B45" s="680"/>
      <c r="C45" s="676" t="s">
        <v>20</v>
      </c>
      <c r="D45" s="680">
        <v>0</v>
      </c>
      <c r="E45" s="680">
        <v>0</v>
      </c>
      <c r="F45" s="680">
        <v>0</v>
      </c>
      <c r="G45" s="680">
        <v>30</v>
      </c>
      <c r="H45" s="680">
        <v>1.05</v>
      </c>
      <c r="I45" s="680">
        <v>1.05</v>
      </c>
      <c r="J45" s="680">
        <v>22</v>
      </c>
      <c r="K45" s="680">
        <v>1.67</v>
      </c>
      <c r="L45" s="680">
        <v>1.67</v>
      </c>
      <c r="M45" s="680">
        <v>52</v>
      </c>
      <c r="N45" s="680">
        <v>2.72</v>
      </c>
      <c r="O45" s="680">
        <v>2.72</v>
      </c>
    </row>
    <row r="46" spans="1:15">
      <c r="A46" s="676">
        <v>3.15</v>
      </c>
      <c r="B46" s="680"/>
      <c r="C46" s="676" t="s">
        <v>572</v>
      </c>
      <c r="D46" s="680">
        <v>21397</v>
      </c>
      <c r="E46" s="680">
        <v>60.86</v>
      </c>
      <c r="F46" s="680">
        <v>60.85</v>
      </c>
      <c r="G46" s="680">
        <v>2888</v>
      </c>
      <c r="H46" s="680">
        <v>29.7</v>
      </c>
      <c r="I46" s="680">
        <v>29.61</v>
      </c>
      <c r="J46" s="680">
        <v>31</v>
      </c>
      <c r="K46" s="680">
        <v>2.41</v>
      </c>
      <c r="L46" s="680">
        <v>1.17</v>
      </c>
      <c r="M46" s="680">
        <v>24316</v>
      </c>
      <c r="N46" s="680">
        <v>92.97</v>
      </c>
      <c r="O46" s="680">
        <v>91.64</v>
      </c>
    </row>
    <row r="47" spans="1:15">
      <c r="A47" s="680"/>
      <c r="B47" s="680"/>
      <c r="C47" s="680" t="s">
        <v>261</v>
      </c>
      <c r="D47" s="680">
        <v>124553</v>
      </c>
      <c r="E47" s="680">
        <v>311.58999999999997</v>
      </c>
      <c r="F47" s="680">
        <v>311.48</v>
      </c>
      <c r="G47" s="680">
        <v>6819</v>
      </c>
      <c r="H47" s="680">
        <v>94.1</v>
      </c>
      <c r="I47" s="680">
        <v>87.5</v>
      </c>
      <c r="J47" s="680">
        <v>813</v>
      </c>
      <c r="K47" s="680">
        <v>55.96</v>
      </c>
      <c r="L47" s="680">
        <v>43.8</v>
      </c>
      <c r="M47" s="680">
        <v>132185</v>
      </c>
      <c r="N47" s="680">
        <v>461.65</v>
      </c>
      <c r="O47" s="680">
        <v>442.78</v>
      </c>
    </row>
    <row r="48" spans="1:15" ht="15" customHeight="1">
      <c r="A48" s="676">
        <v>4</v>
      </c>
      <c r="B48" s="677" t="s">
        <v>573</v>
      </c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9"/>
    </row>
    <row r="49" spans="1:15">
      <c r="A49" s="676">
        <v>4.0999999999999996</v>
      </c>
      <c r="B49" s="680"/>
      <c r="C49" s="676" t="s">
        <v>574</v>
      </c>
      <c r="D49" s="680">
        <v>0</v>
      </c>
      <c r="E49" s="680">
        <v>0</v>
      </c>
      <c r="F49" s="680">
        <v>0</v>
      </c>
      <c r="G49" s="680">
        <v>0</v>
      </c>
      <c r="H49" s="680">
        <v>0</v>
      </c>
      <c r="I49" s="680">
        <v>0</v>
      </c>
      <c r="J49" s="680">
        <v>5</v>
      </c>
      <c r="K49" s="680">
        <v>0.39</v>
      </c>
      <c r="L49" s="680">
        <v>0.39</v>
      </c>
      <c r="M49" s="680">
        <v>5</v>
      </c>
      <c r="N49" s="680">
        <v>0.39</v>
      </c>
      <c r="O49" s="680">
        <v>0.39</v>
      </c>
    </row>
    <row r="50" spans="1:15">
      <c r="A50" s="680"/>
      <c r="B50" s="680"/>
      <c r="C50" s="680" t="s">
        <v>261</v>
      </c>
      <c r="D50" s="680">
        <v>0</v>
      </c>
      <c r="E50" s="680">
        <v>0</v>
      </c>
      <c r="F50" s="680">
        <v>0</v>
      </c>
      <c r="G50" s="680">
        <v>0</v>
      </c>
      <c r="H50" s="680">
        <v>0</v>
      </c>
      <c r="I50" s="680">
        <v>0</v>
      </c>
      <c r="J50" s="680">
        <v>5</v>
      </c>
      <c r="K50" s="680">
        <v>0.39</v>
      </c>
      <c r="L50" s="680">
        <v>0.39</v>
      </c>
      <c r="M50" s="680">
        <v>5</v>
      </c>
      <c r="N50" s="680">
        <v>0.39</v>
      </c>
      <c r="O50" s="680">
        <v>0.39</v>
      </c>
    </row>
    <row r="51" spans="1:15" ht="15" customHeight="1">
      <c r="A51" s="676">
        <v>5</v>
      </c>
      <c r="B51" s="677" t="s">
        <v>575</v>
      </c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9"/>
    </row>
    <row r="52" spans="1:15">
      <c r="A52" s="676">
        <v>5.0999999999999996</v>
      </c>
      <c r="B52" s="680"/>
      <c r="C52" s="676" t="s">
        <v>576</v>
      </c>
      <c r="D52" s="680">
        <v>870</v>
      </c>
      <c r="E52" s="680">
        <v>3.82</v>
      </c>
      <c r="F52" s="680">
        <v>3.32</v>
      </c>
      <c r="G52" s="680">
        <v>1004</v>
      </c>
      <c r="H52" s="680">
        <v>12.49</v>
      </c>
      <c r="I52" s="680">
        <v>11.56</v>
      </c>
      <c r="J52" s="680">
        <v>29</v>
      </c>
      <c r="K52" s="680">
        <v>2.4</v>
      </c>
      <c r="L52" s="680">
        <v>2.14</v>
      </c>
      <c r="M52" s="680">
        <v>1903</v>
      </c>
      <c r="N52" s="680">
        <v>18.71</v>
      </c>
      <c r="O52" s="680">
        <v>17.02</v>
      </c>
    </row>
    <row r="53" spans="1:15">
      <c r="A53" s="676">
        <v>5.2</v>
      </c>
      <c r="B53" s="680"/>
      <c r="C53" s="676" t="s">
        <v>182</v>
      </c>
      <c r="D53" s="680">
        <v>4226</v>
      </c>
      <c r="E53" s="680">
        <v>17.12</v>
      </c>
      <c r="F53" s="680">
        <v>17.12</v>
      </c>
      <c r="G53" s="680">
        <v>8719</v>
      </c>
      <c r="H53" s="680">
        <v>144.41</v>
      </c>
      <c r="I53" s="680">
        <v>144.41</v>
      </c>
      <c r="J53" s="680">
        <v>190</v>
      </c>
      <c r="K53" s="680">
        <v>14.63</v>
      </c>
      <c r="L53" s="680">
        <v>14.63</v>
      </c>
      <c r="M53" s="680">
        <v>13135</v>
      </c>
      <c r="N53" s="680">
        <v>176.16</v>
      </c>
      <c r="O53" s="680">
        <v>176.16</v>
      </c>
    </row>
    <row r="54" spans="1:15">
      <c r="A54" s="676">
        <v>5.3</v>
      </c>
      <c r="B54" s="680"/>
      <c r="C54" s="676" t="s">
        <v>577</v>
      </c>
      <c r="D54" s="680">
        <v>43070</v>
      </c>
      <c r="E54" s="680">
        <v>129.01</v>
      </c>
      <c r="F54" s="680">
        <v>129.01</v>
      </c>
      <c r="G54" s="680">
        <v>24053</v>
      </c>
      <c r="H54" s="680">
        <v>300.58</v>
      </c>
      <c r="I54" s="680">
        <v>297.57</v>
      </c>
      <c r="J54" s="680">
        <v>1110</v>
      </c>
      <c r="K54" s="680">
        <v>82.5</v>
      </c>
      <c r="L54" s="680">
        <v>82.5</v>
      </c>
      <c r="M54" s="680">
        <v>68233</v>
      </c>
      <c r="N54" s="680">
        <v>512.09</v>
      </c>
      <c r="O54" s="680">
        <v>509.08</v>
      </c>
    </row>
    <row r="55" spans="1:15">
      <c r="A55" s="680"/>
      <c r="B55" s="680"/>
      <c r="C55" s="680" t="s">
        <v>261</v>
      </c>
      <c r="D55" s="680">
        <v>48166</v>
      </c>
      <c r="E55" s="680">
        <v>149.94999999999999</v>
      </c>
      <c r="F55" s="680">
        <v>149.44999999999999</v>
      </c>
      <c r="G55" s="680">
        <v>33776</v>
      </c>
      <c r="H55" s="680">
        <v>457.48</v>
      </c>
      <c r="I55" s="680">
        <v>453.54</v>
      </c>
      <c r="J55" s="680">
        <v>1329</v>
      </c>
      <c r="K55" s="680">
        <v>99.53</v>
      </c>
      <c r="L55" s="680">
        <v>99.27</v>
      </c>
      <c r="M55" s="680">
        <v>83271</v>
      </c>
      <c r="N55" s="680">
        <v>706.96</v>
      </c>
      <c r="O55" s="680">
        <v>702.26</v>
      </c>
    </row>
    <row r="56" spans="1:15" ht="15" customHeight="1">
      <c r="A56" s="676">
        <v>6</v>
      </c>
      <c r="B56" s="677" t="s">
        <v>578</v>
      </c>
      <c r="C56" s="678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9"/>
    </row>
    <row r="57" spans="1:15">
      <c r="A57" s="676">
        <v>6.1</v>
      </c>
      <c r="B57" s="680"/>
      <c r="C57" s="676" t="s">
        <v>579</v>
      </c>
      <c r="D57" s="680">
        <v>4413</v>
      </c>
      <c r="E57" s="680">
        <v>12.83</v>
      </c>
      <c r="F57" s="680">
        <v>12.83</v>
      </c>
      <c r="G57" s="680">
        <v>0</v>
      </c>
      <c r="H57" s="680">
        <v>0</v>
      </c>
      <c r="I57" s="680">
        <v>0</v>
      </c>
      <c r="J57" s="680">
        <v>0</v>
      </c>
      <c r="K57" s="680">
        <v>0</v>
      </c>
      <c r="L57" s="680">
        <v>0</v>
      </c>
      <c r="M57" s="680">
        <v>4413</v>
      </c>
      <c r="N57" s="680">
        <v>12.83</v>
      </c>
      <c r="O57" s="680">
        <v>12.83</v>
      </c>
    </row>
    <row r="58" spans="1:15">
      <c r="A58" s="676">
        <v>6.2</v>
      </c>
      <c r="B58" s="680"/>
      <c r="C58" s="676" t="s">
        <v>580</v>
      </c>
      <c r="D58" s="680">
        <v>64792</v>
      </c>
      <c r="E58" s="680">
        <v>149.55000000000001</v>
      </c>
      <c r="F58" s="680">
        <v>149.55000000000001</v>
      </c>
      <c r="G58" s="680">
        <v>0</v>
      </c>
      <c r="H58" s="680">
        <v>0</v>
      </c>
      <c r="I58" s="680">
        <v>0</v>
      </c>
      <c r="J58" s="680">
        <v>0</v>
      </c>
      <c r="K58" s="680">
        <v>0</v>
      </c>
      <c r="L58" s="680">
        <v>0</v>
      </c>
      <c r="M58" s="680">
        <v>64792</v>
      </c>
      <c r="N58" s="680">
        <v>149.55000000000001</v>
      </c>
      <c r="O58" s="680">
        <v>149.55000000000001</v>
      </c>
    </row>
    <row r="59" spans="1:15" ht="30">
      <c r="A59" s="676">
        <v>6.3</v>
      </c>
      <c r="B59" s="680"/>
      <c r="C59" s="676" t="s">
        <v>581</v>
      </c>
      <c r="D59" s="680">
        <v>108032</v>
      </c>
      <c r="E59" s="680">
        <v>349.11</v>
      </c>
      <c r="F59" s="680">
        <v>349.11</v>
      </c>
      <c r="G59" s="680">
        <v>4031</v>
      </c>
      <c r="H59" s="680">
        <v>36.99</v>
      </c>
      <c r="I59" s="680">
        <v>36.99</v>
      </c>
      <c r="J59" s="680">
        <v>0</v>
      </c>
      <c r="K59" s="680">
        <v>0</v>
      </c>
      <c r="L59" s="680">
        <v>0</v>
      </c>
      <c r="M59" s="680">
        <v>112063</v>
      </c>
      <c r="N59" s="680">
        <v>386.1</v>
      </c>
      <c r="O59" s="680">
        <v>386.1</v>
      </c>
    </row>
    <row r="60" spans="1:15">
      <c r="A60" s="676">
        <v>6.4</v>
      </c>
      <c r="B60" s="680"/>
      <c r="C60" s="676" t="s">
        <v>582</v>
      </c>
      <c r="D60" s="680">
        <v>6446</v>
      </c>
      <c r="E60" s="680">
        <v>15.65</v>
      </c>
      <c r="F60" s="680">
        <v>15.65</v>
      </c>
      <c r="G60" s="680">
        <v>0</v>
      </c>
      <c r="H60" s="680">
        <v>0</v>
      </c>
      <c r="I60" s="680">
        <v>0</v>
      </c>
      <c r="J60" s="680">
        <v>0</v>
      </c>
      <c r="K60" s="680">
        <v>0</v>
      </c>
      <c r="L60" s="680">
        <v>0</v>
      </c>
      <c r="M60" s="680">
        <v>6446</v>
      </c>
      <c r="N60" s="680">
        <v>15.65</v>
      </c>
      <c r="O60" s="680">
        <v>15.65</v>
      </c>
    </row>
    <row r="61" spans="1:15">
      <c r="A61" s="676">
        <v>6.5</v>
      </c>
      <c r="B61" s="680"/>
      <c r="C61" s="676" t="s">
        <v>583</v>
      </c>
      <c r="D61" s="680">
        <v>46328</v>
      </c>
      <c r="E61" s="680">
        <v>117</v>
      </c>
      <c r="F61" s="680">
        <v>117</v>
      </c>
      <c r="G61" s="680">
        <v>0</v>
      </c>
      <c r="H61" s="680">
        <v>0</v>
      </c>
      <c r="I61" s="680">
        <v>0</v>
      </c>
      <c r="J61" s="680">
        <v>0</v>
      </c>
      <c r="K61" s="680">
        <v>0</v>
      </c>
      <c r="L61" s="680">
        <v>0</v>
      </c>
      <c r="M61" s="680">
        <v>46328</v>
      </c>
      <c r="N61" s="680">
        <v>117</v>
      </c>
      <c r="O61" s="680">
        <v>117</v>
      </c>
    </row>
    <row r="62" spans="1:15">
      <c r="A62" s="676">
        <v>6.6</v>
      </c>
      <c r="B62" s="680"/>
      <c r="C62" s="676" t="s">
        <v>584</v>
      </c>
      <c r="D62" s="680">
        <v>11521</v>
      </c>
      <c r="E62" s="680">
        <v>31.09</v>
      </c>
      <c r="F62" s="680">
        <v>31.09</v>
      </c>
      <c r="G62" s="680">
        <v>571</v>
      </c>
      <c r="H62" s="680">
        <v>2.97</v>
      </c>
      <c r="I62" s="680">
        <v>2.97</v>
      </c>
      <c r="J62" s="680">
        <v>0</v>
      </c>
      <c r="K62" s="680">
        <v>0</v>
      </c>
      <c r="L62" s="680">
        <v>0</v>
      </c>
      <c r="M62" s="680">
        <v>12092</v>
      </c>
      <c r="N62" s="680">
        <v>34.06</v>
      </c>
      <c r="O62" s="680">
        <v>34.06</v>
      </c>
    </row>
    <row r="63" spans="1:15" ht="30">
      <c r="A63" s="676">
        <v>6.7</v>
      </c>
      <c r="B63" s="680"/>
      <c r="C63" s="676" t="s">
        <v>585</v>
      </c>
      <c r="D63" s="680">
        <v>5104</v>
      </c>
      <c r="E63" s="680">
        <v>13.56</v>
      </c>
      <c r="F63" s="680">
        <v>13.56</v>
      </c>
      <c r="G63" s="680">
        <v>0</v>
      </c>
      <c r="H63" s="680">
        <v>0</v>
      </c>
      <c r="I63" s="680">
        <v>0</v>
      </c>
      <c r="J63" s="680">
        <v>0</v>
      </c>
      <c r="K63" s="680">
        <v>0</v>
      </c>
      <c r="L63" s="680">
        <v>0</v>
      </c>
      <c r="M63" s="680">
        <v>5104</v>
      </c>
      <c r="N63" s="680">
        <v>13.56</v>
      </c>
      <c r="O63" s="680">
        <v>13.56</v>
      </c>
    </row>
    <row r="64" spans="1:15">
      <c r="A64" s="676">
        <v>6.8</v>
      </c>
      <c r="B64" s="680"/>
      <c r="C64" s="676" t="s">
        <v>586</v>
      </c>
      <c r="D64" s="680">
        <v>68066</v>
      </c>
      <c r="E64" s="680">
        <v>45.02</v>
      </c>
      <c r="F64" s="680">
        <v>45.02</v>
      </c>
      <c r="G64" s="680">
        <v>0</v>
      </c>
      <c r="H64" s="680">
        <v>0</v>
      </c>
      <c r="I64" s="680">
        <v>0</v>
      </c>
      <c r="J64" s="680">
        <v>0</v>
      </c>
      <c r="K64" s="680">
        <v>0</v>
      </c>
      <c r="L64" s="680">
        <v>0</v>
      </c>
      <c r="M64" s="680">
        <v>68066</v>
      </c>
      <c r="N64" s="680">
        <v>45.02</v>
      </c>
      <c r="O64" s="680">
        <v>45.02</v>
      </c>
    </row>
    <row r="65" spans="1:15">
      <c r="A65" s="676">
        <v>6.9</v>
      </c>
      <c r="B65" s="680"/>
      <c r="C65" s="676" t="s">
        <v>587</v>
      </c>
      <c r="D65" s="680">
        <v>10825</v>
      </c>
      <c r="E65" s="680">
        <v>31.72</v>
      </c>
      <c r="F65" s="680">
        <v>31.72</v>
      </c>
      <c r="G65" s="680">
        <v>0</v>
      </c>
      <c r="H65" s="680">
        <v>0</v>
      </c>
      <c r="I65" s="680">
        <v>0</v>
      </c>
      <c r="J65" s="680">
        <v>0</v>
      </c>
      <c r="K65" s="680">
        <v>0</v>
      </c>
      <c r="L65" s="680">
        <v>0</v>
      </c>
      <c r="M65" s="680">
        <v>10825</v>
      </c>
      <c r="N65" s="680">
        <v>31.72</v>
      </c>
      <c r="O65" s="680">
        <v>31.72</v>
      </c>
    </row>
    <row r="66" spans="1:15">
      <c r="A66" s="676">
        <v>6.1</v>
      </c>
      <c r="B66" s="680"/>
      <c r="C66" s="676" t="s">
        <v>588</v>
      </c>
      <c r="D66" s="680">
        <v>42</v>
      </c>
      <c r="E66" s="680">
        <v>0.13</v>
      </c>
      <c r="F66" s="680">
        <v>0.13</v>
      </c>
      <c r="G66" s="680">
        <v>0</v>
      </c>
      <c r="H66" s="680">
        <v>0</v>
      </c>
      <c r="I66" s="680">
        <v>0</v>
      </c>
      <c r="J66" s="680">
        <v>0</v>
      </c>
      <c r="K66" s="680">
        <v>0</v>
      </c>
      <c r="L66" s="680">
        <v>0</v>
      </c>
      <c r="M66" s="680">
        <v>42</v>
      </c>
      <c r="N66" s="680">
        <v>0.13</v>
      </c>
      <c r="O66" s="680">
        <v>0.13</v>
      </c>
    </row>
    <row r="67" spans="1:15">
      <c r="A67" s="676">
        <v>6.11</v>
      </c>
      <c r="B67" s="680"/>
      <c r="C67" s="676" t="s">
        <v>589</v>
      </c>
      <c r="D67" s="680">
        <v>245742</v>
      </c>
      <c r="E67" s="680">
        <v>583.86</v>
      </c>
      <c r="F67" s="680">
        <v>492.09</v>
      </c>
      <c r="G67" s="680">
        <v>0</v>
      </c>
      <c r="H67" s="680">
        <v>0</v>
      </c>
      <c r="I67" s="680">
        <v>0</v>
      </c>
      <c r="J67" s="680">
        <v>0</v>
      </c>
      <c r="K67" s="680">
        <v>0</v>
      </c>
      <c r="L67" s="680">
        <v>0</v>
      </c>
      <c r="M67" s="680">
        <v>245742</v>
      </c>
      <c r="N67" s="680">
        <v>583.86</v>
      </c>
      <c r="O67" s="680">
        <v>492.09</v>
      </c>
    </row>
    <row r="68" spans="1:15">
      <c r="A68" s="680"/>
      <c r="B68" s="680"/>
      <c r="C68" s="680" t="s">
        <v>261</v>
      </c>
      <c r="D68" s="680">
        <v>571311</v>
      </c>
      <c r="E68" s="680">
        <v>1349.52</v>
      </c>
      <c r="F68" s="680">
        <v>1257.75</v>
      </c>
      <c r="G68" s="680">
        <v>4602</v>
      </c>
      <c r="H68" s="680">
        <v>39.96</v>
      </c>
      <c r="I68" s="680">
        <v>39.96</v>
      </c>
      <c r="J68" s="680">
        <v>0</v>
      </c>
      <c r="K68" s="680">
        <v>0</v>
      </c>
      <c r="L68" s="680">
        <v>0</v>
      </c>
      <c r="M68" s="680">
        <v>575913</v>
      </c>
      <c r="N68" s="680">
        <v>1389.48</v>
      </c>
      <c r="O68" s="680">
        <v>1297.71</v>
      </c>
    </row>
    <row r="69" spans="1:15" ht="15" customHeight="1">
      <c r="A69" s="676">
        <v>7</v>
      </c>
      <c r="B69" s="677" t="s">
        <v>590</v>
      </c>
      <c r="C69" s="678"/>
      <c r="D69" s="678"/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9"/>
    </row>
    <row r="70" spans="1:15">
      <c r="A70" s="676">
        <v>7.1</v>
      </c>
      <c r="B70" s="680"/>
      <c r="C70" s="676" t="s">
        <v>591</v>
      </c>
      <c r="D70" s="680">
        <v>552</v>
      </c>
      <c r="E70" s="680">
        <v>2.41</v>
      </c>
      <c r="F70" s="680">
        <v>2.41</v>
      </c>
      <c r="G70" s="680">
        <v>754</v>
      </c>
      <c r="H70" s="680">
        <v>5.17</v>
      </c>
      <c r="I70" s="680">
        <v>5.17</v>
      </c>
      <c r="J70" s="680">
        <v>519</v>
      </c>
      <c r="K70" s="680">
        <v>4.4000000000000004</v>
      </c>
      <c r="L70" s="680">
        <v>4.3899999999999997</v>
      </c>
      <c r="M70" s="680">
        <v>1825</v>
      </c>
      <c r="N70" s="680">
        <v>11.98</v>
      </c>
      <c r="O70" s="680">
        <v>11.97</v>
      </c>
    </row>
    <row r="71" spans="1:15">
      <c r="A71" s="676">
        <v>7.2</v>
      </c>
      <c r="B71" s="680"/>
      <c r="C71" s="676" t="s">
        <v>592</v>
      </c>
      <c r="D71" s="680">
        <v>1894</v>
      </c>
      <c r="E71" s="680">
        <v>7.97</v>
      </c>
      <c r="F71" s="680">
        <v>7.96</v>
      </c>
      <c r="G71" s="680">
        <v>7013</v>
      </c>
      <c r="H71" s="680">
        <v>73.45</v>
      </c>
      <c r="I71" s="680">
        <v>73.45</v>
      </c>
      <c r="J71" s="680">
        <v>130</v>
      </c>
      <c r="K71" s="680">
        <v>8.61</v>
      </c>
      <c r="L71" s="680">
        <v>8.6</v>
      </c>
      <c r="M71" s="680">
        <v>9037</v>
      </c>
      <c r="N71" s="680">
        <v>90.03</v>
      </c>
      <c r="O71" s="680">
        <v>90.01</v>
      </c>
    </row>
    <row r="72" spans="1:15">
      <c r="A72" s="676">
        <v>7.3</v>
      </c>
      <c r="B72" s="680"/>
      <c r="C72" s="676" t="s">
        <v>593</v>
      </c>
      <c r="D72" s="680">
        <v>0</v>
      </c>
      <c r="E72" s="680">
        <v>0</v>
      </c>
      <c r="F72" s="680">
        <v>0</v>
      </c>
      <c r="G72" s="680">
        <v>234</v>
      </c>
      <c r="H72" s="680">
        <v>7.82</v>
      </c>
      <c r="I72" s="680">
        <v>7.82</v>
      </c>
      <c r="J72" s="680">
        <v>46</v>
      </c>
      <c r="K72" s="680">
        <v>2.86</v>
      </c>
      <c r="L72" s="680">
        <v>2.86</v>
      </c>
      <c r="M72" s="680">
        <v>280</v>
      </c>
      <c r="N72" s="680">
        <v>10.68</v>
      </c>
      <c r="O72" s="680">
        <v>10.68</v>
      </c>
    </row>
    <row r="73" spans="1:15">
      <c r="A73" s="680"/>
      <c r="B73" s="680"/>
      <c r="C73" s="680" t="s">
        <v>261</v>
      </c>
      <c r="D73" s="680">
        <v>2446</v>
      </c>
      <c r="E73" s="680">
        <v>10.38</v>
      </c>
      <c r="F73" s="680">
        <v>10.36</v>
      </c>
      <c r="G73" s="680">
        <v>8001</v>
      </c>
      <c r="H73" s="680">
        <v>86.45</v>
      </c>
      <c r="I73" s="680">
        <v>86.44</v>
      </c>
      <c r="J73" s="680">
        <v>695</v>
      </c>
      <c r="K73" s="680">
        <v>15.87</v>
      </c>
      <c r="L73" s="680">
        <v>15.85</v>
      </c>
      <c r="M73" s="680">
        <v>11142</v>
      </c>
      <c r="N73" s="680">
        <v>112.69</v>
      </c>
      <c r="O73" s="680">
        <v>112.66</v>
      </c>
    </row>
    <row r="74" spans="1:15" ht="15" customHeight="1">
      <c r="A74" s="676">
        <v>8</v>
      </c>
      <c r="B74" s="677" t="s">
        <v>594</v>
      </c>
      <c r="C74" s="678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9"/>
    </row>
    <row r="75" spans="1:15">
      <c r="A75" s="676">
        <v>8.1</v>
      </c>
      <c r="B75" s="680"/>
      <c r="C75" s="676" t="s">
        <v>595</v>
      </c>
      <c r="D75" s="680">
        <v>7469</v>
      </c>
      <c r="E75" s="680">
        <v>21.34</v>
      </c>
      <c r="F75" s="680">
        <v>21.34</v>
      </c>
      <c r="G75" s="680">
        <v>15</v>
      </c>
      <c r="H75" s="680">
        <v>0.27</v>
      </c>
      <c r="I75" s="680">
        <v>0.27</v>
      </c>
      <c r="J75" s="680">
        <v>0</v>
      </c>
      <c r="K75" s="680">
        <v>0</v>
      </c>
      <c r="L75" s="680">
        <v>0</v>
      </c>
      <c r="M75" s="680">
        <v>7484</v>
      </c>
      <c r="N75" s="680">
        <v>21.61</v>
      </c>
      <c r="O75" s="680">
        <v>21.61</v>
      </c>
    </row>
    <row r="76" spans="1:15">
      <c r="A76" s="676">
        <v>8.1999999999999993</v>
      </c>
      <c r="B76" s="680"/>
      <c r="C76" s="676" t="s">
        <v>596</v>
      </c>
      <c r="D76" s="680">
        <v>24139</v>
      </c>
      <c r="E76" s="680">
        <v>67.989999999999995</v>
      </c>
      <c r="F76" s="680">
        <v>67.91</v>
      </c>
      <c r="G76" s="680">
        <v>1528</v>
      </c>
      <c r="H76" s="680">
        <v>5.66</v>
      </c>
      <c r="I76" s="680">
        <v>5.66</v>
      </c>
      <c r="J76" s="680">
        <v>1508</v>
      </c>
      <c r="K76" s="680">
        <v>7.5</v>
      </c>
      <c r="L76" s="680">
        <v>7.46</v>
      </c>
      <c r="M76" s="680">
        <v>27175</v>
      </c>
      <c r="N76" s="680">
        <v>81.150000000000006</v>
      </c>
      <c r="O76" s="680">
        <v>81.03</v>
      </c>
    </row>
    <row r="77" spans="1:15">
      <c r="A77" s="676">
        <v>8.3000000000000007</v>
      </c>
      <c r="B77" s="680"/>
      <c r="C77" s="676" t="s">
        <v>597</v>
      </c>
      <c r="D77" s="680">
        <v>28137</v>
      </c>
      <c r="E77" s="680">
        <v>97.64</v>
      </c>
      <c r="F77" s="680">
        <v>97.64</v>
      </c>
      <c r="G77" s="680">
        <v>451</v>
      </c>
      <c r="H77" s="680">
        <v>4.34</v>
      </c>
      <c r="I77" s="680">
        <v>4.34</v>
      </c>
      <c r="J77" s="680">
        <v>0</v>
      </c>
      <c r="K77" s="680">
        <v>0</v>
      </c>
      <c r="L77" s="680">
        <v>0</v>
      </c>
      <c r="M77" s="680">
        <v>28588</v>
      </c>
      <c r="N77" s="680">
        <v>101.98</v>
      </c>
      <c r="O77" s="680">
        <v>101.98</v>
      </c>
    </row>
    <row r="78" spans="1:15" ht="30">
      <c r="A78" s="676">
        <v>8.4</v>
      </c>
      <c r="B78" s="680"/>
      <c r="C78" s="676" t="s">
        <v>598</v>
      </c>
      <c r="D78" s="680">
        <v>18925</v>
      </c>
      <c r="E78" s="680">
        <v>71.63</v>
      </c>
      <c r="F78" s="680">
        <v>71.63</v>
      </c>
      <c r="G78" s="680">
        <v>1311</v>
      </c>
      <c r="H78" s="680">
        <v>18.649999999999999</v>
      </c>
      <c r="I78" s="680">
        <v>18.649999999999999</v>
      </c>
      <c r="J78" s="680">
        <v>13</v>
      </c>
      <c r="K78" s="680">
        <v>1.1000000000000001</v>
      </c>
      <c r="L78" s="680">
        <v>1.1000000000000001</v>
      </c>
      <c r="M78" s="680">
        <v>20249</v>
      </c>
      <c r="N78" s="680">
        <v>91.38</v>
      </c>
      <c r="O78" s="680">
        <v>91.38</v>
      </c>
    </row>
    <row r="79" spans="1:15">
      <c r="A79" s="680"/>
      <c r="B79" s="680"/>
      <c r="C79" s="680" t="s">
        <v>261</v>
      </c>
      <c r="D79" s="680">
        <v>78670</v>
      </c>
      <c r="E79" s="680">
        <v>258.58999999999997</v>
      </c>
      <c r="F79" s="680">
        <v>258.51</v>
      </c>
      <c r="G79" s="680">
        <v>3305</v>
      </c>
      <c r="H79" s="680">
        <v>28.93</v>
      </c>
      <c r="I79" s="680">
        <v>28.93</v>
      </c>
      <c r="J79" s="680">
        <v>1521</v>
      </c>
      <c r="K79" s="680">
        <v>8.6</v>
      </c>
      <c r="L79" s="680">
        <v>8.56</v>
      </c>
      <c r="M79" s="680">
        <v>83496</v>
      </c>
      <c r="N79" s="680">
        <v>296.12</v>
      </c>
      <c r="O79" s="680">
        <v>296</v>
      </c>
    </row>
    <row r="80" spans="1:15">
      <c r="A80" s="680"/>
      <c r="B80" s="680"/>
      <c r="C80" s="680" t="s">
        <v>82</v>
      </c>
      <c r="D80" s="680">
        <v>841922</v>
      </c>
      <c r="E80" s="680">
        <v>2141.25</v>
      </c>
      <c r="F80" s="680">
        <v>2045.18</v>
      </c>
      <c r="G80" s="680">
        <v>81378</v>
      </c>
      <c r="H80" s="680">
        <v>1247.49</v>
      </c>
      <c r="I80" s="680">
        <v>1205.3</v>
      </c>
      <c r="J80" s="680">
        <v>10777</v>
      </c>
      <c r="K80" s="680">
        <v>694.85</v>
      </c>
      <c r="L80" s="680">
        <v>661.38</v>
      </c>
      <c r="M80" s="680">
        <v>934077</v>
      </c>
      <c r="N80" s="680">
        <v>4083.6</v>
      </c>
      <c r="O80" s="680">
        <v>3911.86</v>
      </c>
    </row>
  </sheetData>
  <mergeCells count="21">
    <mergeCell ref="B48:O48"/>
    <mergeCell ref="B51:O51"/>
    <mergeCell ref="B56:O56"/>
    <mergeCell ref="B69:O69"/>
    <mergeCell ref="B74:O74"/>
    <mergeCell ref="D5:F5"/>
    <mergeCell ref="G5:I5"/>
    <mergeCell ref="J5:L5"/>
    <mergeCell ref="B7:O7"/>
    <mergeCell ref="B10:O10"/>
    <mergeCell ref="B31:O31"/>
    <mergeCell ref="A1:O1"/>
    <mergeCell ref="A2:O2"/>
    <mergeCell ref="A3:O3"/>
    <mergeCell ref="A4:A6"/>
    <mergeCell ref="B4:B6"/>
    <mergeCell ref="C4:C6"/>
    <mergeCell ref="D4:F4"/>
    <mergeCell ref="G4:I4"/>
    <mergeCell ref="J4:L4"/>
    <mergeCell ref="M4:O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zoomScale="60" zoomScaleNormal="60" workbookViewId="0">
      <selection activeCell="N6" sqref="N6"/>
    </sheetView>
  </sheetViews>
  <sheetFormatPr defaultRowHeight="37.5"/>
  <cols>
    <col min="1" max="1" width="17.28515625" style="598" customWidth="1"/>
    <col min="2" max="2" width="95.42578125" style="598" customWidth="1"/>
    <col min="3" max="3" width="26.140625" style="598" customWidth="1"/>
    <col min="4" max="4" width="28.28515625" style="598" bestFit="1" customWidth="1"/>
    <col min="5" max="5" width="24.5703125" style="598" customWidth="1"/>
    <col min="6" max="6" width="28" style="598" customWidth="1"/>
    <col min="7" max="7" width="17.7109375" style="598" customWidth="1"/>
    <col min="8" max="8" width="18.28515625" style="598" customWidth="1"/>
    <col min="9" max="9" width="26.85546875" style="598" bestFit="1" customWidth="1"/>
    <col min="10" max="10" width="28.28515625" style="598" bestFit="1" customWidth="1"/>
    <col min="11" max="16384" width="9.140625" style="598"/>
  </cols>
  <sheetData>
    <row r="1" spans="1:11">
      <c r="A1" s="596" t="s">
        <v>489</v>
      </c>
      <c r="B1" s="596"/>
      <c r="C1" s="596"/>
      <c r="D1" s="596"/>
      <c r="E1" s="596"/>
      <c r="F1" s="596"/>
      <c r="G1" s="596"/>
      <c r="H1" s="596"/>
      <c r="I1" s="596"/>
      <c r="J1" s="597"/>
    </row>
    <row r="2" spans="1:11" ht="39" customHeight="1">
      <c r="A2" s="599" t="s">
        <v>490</v>
      </c>
      <c r="B2" s="599"/>
      <c r="C2" s="599"/>
      <c r="D2" s="599"/>
      <c r="E2" s="599"/>
      <c r="F2" s="599"/>
      <c r="G2" s="599"/>
      <c r="H2" s="599"/>
      <c r="I2" s="599"/>
      <c r="J2" s="600"/>
    </row>
    <row r="3" spans="1:11" ht="38.25" thickBot="1">
      <c r="A3" s="601" t="s">
        <v>491</v>
      </c>
      <c r="B3" s="601"/>
      <c r="C3" s="601"/>
      <c r="D3" s="601"/>
      <c r="E3" s="601"/>
      <c r="F3" s="601"/>
      <c r="G3" s="601"/>
      <c r="H3" s="601"/>
      <c r="I3" s="601"/>
      <c r="J3" s="602"/>
    </row>
    <row r="4" spans="1:11" ht="145.5" customHeight="1">
      <c r="A4" s="603" t="s">
        <v>492</v>
      </c>
      <c r="B4" s="604" t="s">
        <v>493</v>
      </c>
      <c r="C4" s="605" t="s">
        <v>494</v>
      </c>
      <c r="D4" s="605"/>
      <c r="E4" s="605" t="s">
        <v>495</v>
      </c>
      <c r="F4" s="606"/>
      <c r="G4" s="607" t="s">
        <v>496</v>
      </c>
      <c r="H4" s="608"/>
      <c r="I4" s="609" t="s">
        <v>497</v>
      </c>
      <c r="J4" s="610"/>
      <c r="K4" s="611"/>
    </row>
    <row r="5" spans="1:11">
      <c r="A5" s="612"/>
      <c r="B5" s="613"/>
      <c r="C5" s="614" t="s">
        <v>498</v>
      </c>
      <c r="D5" s="614" t="s">
        <v>229</v>
      </c>
      <c r="E5" s="614" t="s">
        <v>499</v>
      </c>
      <c r="F5" s="615" t="s">
        <v>229</v>
      </c>
      <c r="G5" s="616" t="s">
        <v>499</v>
      </c>
      <c r="H5" s="617" t="s">
        <v>229</v>
      </c>
      <c r="I5" s="618" t="s">
        <v>499</v>
      </c>
      <c r="J5" s="619" t="s">
        <v>229</v>
      </c>
      <c r="K5" s="611"/>
    </row>
    <row r="6" spans="1:11" ht="50.1" customHeight="1">
      <c r="A6" s="620">
        <v>1</v>
      </c>
      <c r="B6" s="621" t="s">
        <v>500</v>
      </c>
      <c r="C6" s="622"/>
      <c r="D6" s="622"/>
      <c r="E6" s="622"/>
      <c r="F6" s="623"/>
      <c r="G6" s="624"/>
      <c r="H6" s="625"/>
      <c r="I6" s="626"/>
      <c r="J6" s="627"/>
      <c r="K6" s="611"/>
    </row>
    <row r="7" spans="1:11" ht="50.1" customHeight="1">
      <c r="A7" s="620" t="s">
        <v>501</v>
      </c>
      <c r="B7" s="621" t="s">
        <v>502</v>
      </c>
      <c r="C7" s="628">
        <v>6786656</v>
      </c>
      <c r="D7" s="629">
        <v>98654.533699999985</v>
      </c>
      <c r="E7" s="628">
        <v>1845278</v>
      </c>
      <c r="F7" s="630">
        <v>20606.482383522671</v>
      </c>
      <c r="G7" s="631">
        <v>27.189797154887472</v>
      </c>
      <c r="H7" s="632">
        <v>20.887516884105118</v>
      </c>
      <c r="I7" s="633">
        <v>9051218</v>
      </c>
      <c r="J7" s="630">
        <v>125683.50196175887</v>
      </c>
      <c r="K7" s="611"/>
    </row>
    <row r="8" spans="1:11" ht="50.1" customHeight="1">
      <c r="A8" s="612" t="s">
        <v>503</v>
      </c>
      <c r="B8" s="622" t="s">
        <v>504</v>
      </c>
      <c r="C8" s="628">
        <v>5999377</v>
      </c>
      <c r="D8" s="629">
        <v>86429.278640000004</v>
      </c>
      <c r="E8" s="628">
        <v>1732694</v>
      </c>
      <c r="F8" s="630">
        <v>16116.773689272</v>
      </c>
      <c r="G8" s="631">
        <v>28.881232167940102</v>
      </c>
      <c r="H8" s="632">
        <v>18.647354163862083</v>
      </c>
      <c r="I8" s="633">
        <v>8432192</v>
      </c>
      <c r="J8" s="630">
        <v>111965.7101000749</v>
      </c>
      <c r="K8" s="611"/>
    </row>
    <row r="9" spans="1:11" ht="50.1" customHeight="1">
      <c r="A9" s="612" t="s">
        <v>505</v>
      </c>
      <c r="B9" s="622" t="s">
        <v>506</v>
      </c>
      <c r="C9" s="628">
        <v>413008</v>
      </c>
      <c r="D9" s="629">
        <v>5992.1729000000005</v>
      </c>
      <c r="E9" s="628">
        <v>30950</v>
      </c>
      <c r="F9" s="630">
        <v>1390.2937726319997</v>
      </c>
      <c r="G9" s="631">
        <v>7.4938015728508889</v>
      </c>
      <c r="H9" s="632">
        <v>23.20183005119895</v>
      </c>
      <c r="I9" s="633">
        <v>395932</v>
      </c>
      <c r="J9" s="630">
        <v>5663.1170421670004</v>
      </c>
      <c r="K9" s="611"/>
    </row>
    <row r="10" spans="1:11" ht="50.1" customHeight="1">
      <c r="A10" s="612" t="s">
        <v>507</v>
      </c>
      <c r="B10" s="622" t="s">
        <v>508</v>
      </c>
      <c r="C10" s="628">
        <v>374271</v>
      </c>
      <c r="D10" s="629">
        <v>6233.0821599999999</v>
      </c>
      <c r="E10" s="628">
        <v>81634</v>
      </c>
      <c r="F10" s="630">
        <v>3099.4149216186702</v>
      </c>
      <c r="G10" s="631">
        <v>21.811468160771206</v>
      </c>
      <c r="H10" s="632">
        <v>49.725237724424126</v>
      </c>
      <c r="I10" s="633">
        <v>223094</v>
      </c>
      <c r="J10" s="630">
        <v>8054.6748195169703</v>
      </c>
      <c r="K10" s="611"/>
    </row>
    <row r="11" spans="1:11" s="641" customFormat="1" ht="112.5">
      <c r="A11" s="620" t="s">
        <v>509</v>
      </c>
      <c r="B11" s="621" t="s">
        <v>510</v>
      </c>
      <c r="C11" s="634">
        <v>1009796</v>
      </c>
      <c r="D11" s="635">
        <v>58773.924600000006</v>
      </c>
      <c r="E11" s="634">
        <v>322634</v>
      </c>
      <c r="F11" s="636">
        <v>20549.384162628849</v>
      </c>
      <c r="G11" s="637">
        <v>31.950413746935023</v>
      </c>
      <c r="H11" s="638">
        <v>34.963437106646516</v>
      </c>
      <c r="I11" s="639">
        <v>1815196</v>
      </c>
      <c r="J11" s="636">
        <v>85809.362030490214</v>
      </c>
      <c r="K11" s="640"/>
    </row>
    <row r="12" spans="1:11" ht="75">
      <c r="A12" s="612" t="s">
        <v>511</v>
      </c>
      <c r="B12" s="622" t="s">
        <v>512</v>
      </c>
      <c r="C12" s="628">
        <v>246288</v>
      </c>
      <c r="D12" s="629">
        <v>11535.61543</v>
      </c>
      <c r="E12" s="628">
        <v>282589</v>
      </c>
      <c r="F12" s="630">
        <v>8359.6620188164397</v>
      </c>
      <c r="G12" s="631">
        <v>114.73924835964399</v>
      </c>
      <c r="H12" s="632">
        <v>72.468279386949348</v>
      </c>
      <c r="I12" s="633">
        <v>1508146</v>
      </c>
      <c r="J12" s="630">
        <v>31558.872923856601</v>
      </c>
      <c r="K12" s="611"/>
    </row>
    <row r="13" spans="1:11" ht="75">
      <c r="A13" s="612" t="s">
        <v>513</v>
      </c>
      <c r="B13" s="622" t="s">
        <v>514</v>
      </c>
      <c r="C13" s="628">
        <v>151032</v>
      </c>
      <c r="D13" s="629">
        <v>12889.072830000001</v>
      </c>
      <c r="E13" s="628">
        <v>21736</v>
      </c>
      <c r="F13" s="630">
        <v>7900.9872161493222</v>
      </c>
      <c r="G13" s="631">
        <v>14.391652100217172</v>
      </c>
      <c r="H13" s="632">
        <v>61.299888055247507</v>
      </c>
      <c r="I13" s="633">
        <v>129527</v>
      </c>
      <c r="J13" s="630">
        <v>36227.384117652779</v>
      </c>
      <c r="K13" s="611"/>
    </row>
    <row r="14" spans="1:11" ht="75">
      <c r="A14" s="612" t="s">
        <v>515</v>
      </c>
      <c r="B14" s="622" t="s">
        <v>516</v>
      </c>
      <c r="C14" s="628">
        <v>82894</v>
      </c>
      <c r="D14" s="629">
        <v>25653.201320000004</v>
      </c>
      <c r="E14" s="628">
        <v>2511</v>
      </c>
      <c r="F14" s="630">
        <v>2154.7170475930998</v>
      </c>
      <c r="G14" s="631">
        <v>3.029169783096485</v>
      </c>
      <c r="H14" s="632">
        <v>8.3994080142863812</v>
      </c>
      <c r="I14" s="633">
        <v>51071</v>
      </c>
      <c r="J14" s="630">
        <v>11019.656003700869</v>
      </c>
      <c r="K14" s="611"/>
    </row>
    <row r="15" spans="1:11" ht="50.1" customHeight="1">
      <c r="A15" s="612" t="s">
        <v>517</v>
      </c>
      <c r="B15" s="622" t="s">
        <v>518</v>
      </c>
      <c r="C15" s="628">
        <v>37062</v>
      </c>
      <c r="D15" s="629">
        <v>2129.9716100000005</v>
      </c>
      <c r="E15" s="628">
        <v>356</v>
      </c>
      <c r="F15" s="630">
        <v>12.18667007</v>
      </c>
      <c r="G15" s="631">
        <v>0.96055258755598727</v>
      </c>
      <c r="H15" s="632">
        <v>0.57215176074576868</v>
      </c>
      <c r="I15" s="633">
        <v>1206</v>
      </c>
      <c r="J15" s="630">
        <v>43.071922910000005</v>
      </c>
      <c r="K15" s="611"/>
    </row>
    <row r="16" spans="1:11" ht="50.1" customHeight="1">
      <c r="A16" s="612" t="s">
        <v>519</v>
      </c>
      <c r="B16" s="622" t="s">
        <v>520</v>
      </c>
      <c r="C16" s="628">
        <v>492520</v>
      </c>
      <c r="D16" s="629">
        <v>6566.0634099999988</v>
      </c>
      <c r="E16" s="628">
        <v>15442</v>
      </c>
      <c r="F16" s="630">
        <v>2121.8312100000003</v>
      </c>
      <c r="G16" s="631">
        <v>3.1353041500852759</v>
      </c>
      <c r="H16" s="632">
        <v>32.315119082896587</v>
      </c>
      <c r="I16" s="633">
        <v>125246</v>
      </c>
      <c r="J16" s="630">
        <v>6960.3770623700002</v>
      </c>
      <c r="K16" s="611"/>
    </row>
    <row r="17" spans="1:11" ht="50.1" customHeight="1">
      <c r="A17" s="620" t="s">
        <v>521</v>
      </c>
      <c r="B17" s="621" t="s">
        <v>187</v>
      </c>
      <c r="C17" s="628">
        <v>7827</v>
      </c>
      <c r="D17" s="629">
        <v>2649.1448999999998</v>
      </c>
      <c r="E17" s="628">
        <v>207</v>
      </c>
      <c r="F17" s="630">
        <v>447.76342722100003</v>
      </c>
      <c r="G17" s="631">
        <v>2.6446914526638556</v>
      </c>
      <c r="H17" s="632">
        <v>16.902187087652322</v>
      </c>
      <c r="I17" s="633">
        <v>723</v>
      </c>
      <c r="J17" s="630">
        <v>716.99071980964004</v>
      </c>
      <c r="K17" s="611"/>
    </row>
    <row r="18" spans="1:11" ht="50.1" customHeight="1">
      <c r="A18" s="620" t="s">
        <v>522</v>
      </c>
      <c r="B18" s="621" t="s">
        <v>204</v>
      </c>
      <c r="C18" s="628">
        <v>153232</v>
      </c>
      <c r="D18" s="629">
        <v>4604.0397000000003</v>
      </c>
      <c r="E18" s="628">
        <v>11453</v>
      </c>
      <c r="F18" s="630">
        <v>171.29778200199999</v>
      </c>
      <c r="G18" s="631">
        <v>7.4742873551216462</v>
      </c>
      <c r="H18" s="632">
        <v>3.72059741365827</v>
      </c>
      <c r="I18" s="633">
        <v>222429</v>
      </c>
      <c r="J18" s="630">
        <v>5368.3667617859992</v>
      </c>
      <c r="K18" s="611"/>
    </row>
    <row r="19" spans="1:11" ht="50.1" customHeight="1">
      <c r="A19" s="620" t="s">
        <v>523</v>
      </c>
      <c r="B19" s="621" t="s">
        <v>524</v>
      </c>
      <c r="C19" s="628">
        <v>353367</v>
      </c>
      <c r="D19" s="629">
        <v>16786.100399999999</v>
      </c>
      <c r="E19" s="628">
        <v>27796</v>
      </c>
      <c r="F19" s="630">
        <v>1535.8012184943332</v>
      </c>
      <c r="G19" s="631">
        <v>7.8660429525111288</v>
      </c>
      <c r="H19" s="632">
        <v>9.1492436116629765</v>
      </c>
      <c r="I19" s="633">
        <v>396790</v>
      </c>
      <c r="J19" s="630">
        <v>37700.018798631994</v>
      </c>
      <c r="K19" s="611"/>
    </row>
    <row r="20" spans="1:11" ht="50.1" customHeight="1">
      <c r="A20" s="620" t="s">
        <v>525</v>
      </c>
      <c r="B20" s="621" t="s">
        <v>190</v>
      </c>
      <c r="C20" s="628">
        <v>80094</v>
      </c>
      <c r="D20" s="629">
        <v>1368.4148320000002</v>
      </c>
      <c r="E20" s="628">
        <v>168</v>
      </c>
      <c r="F20" s="630">
        <v>15.632156050000001</v>
      </c>
      <c r="G20" s="631">
        <v>0.20975353959098059</v>
      </c>
      <c r="H20" s="632">
        <v>1.1423550581626551</v>
      </c>
      <c r="I20" s="633">
        <v>6137</v>
      </c>
      <c r="J20" s="630">
        <v>70.472108538000001</v>
      </c>
      <c r="K20" s="611"/>
    </row>
    <row r="21" spans="1:11" ht="50.1" customHeight="1">
      <c r="A21" s="620" t="s">
        <v>526</v>
      </c>
      <c r="B21" s="621" t="s">
        <v>191</v>
      </c>
      <c r="C21" s="628">
        <v>54019</v>
      </c>
      <c r="D21" s="629">
        <v>1432.9778739999999</v>
      </c>
      <c r="E21" s="628">
        <v>249</v>
      </c>
      <c r="F21" s="630">
        <v>28.247599999999998</v>
      </c>
      <c r="G21" s="631">
        <v>0.46094892537810772</v>
      </c>
      <c r="H21" s="632">
        <v>1.9712516510216542</v>
      </c>
      <c r="I21" s="633">
        <v>16108</v>
      </c>
      <c r="J21" s="630">
        <v>546.52292945399995</v>
      </c>
      <c r="K21" s="611"/>
    </row>
    <row r="22" spans="1:11" ht="50.1" customHeight="1">
      <c r="A22" s="620" t="s">
        <v>527</v>
      </c>
      <c r="B22" s="621" t="s">
        <v>207</v>
      </c>
      <c r="C22" s="628">
        <v>639151</v>
      </c>
      <c r="D22" s="629">
        <v>14392.101893999998</v>
      </c>
      <c r="E22" s="628">
        <v>29764</v>
      </c>
      <c r="F22" s="630">
        <v>563.79409244782005</v>
      </c>
      <c r="G22" s="631">
        <v>4.6568025396189636</v>
      </c>
      <c r="H22" s="632">
        <v>3.9173853589993217</v>
      </c>
      <c r="I22" s="633">
        <v>334496</v>
      </c>
      <c r="J22" s="630">
        <v>6395.5396386515504</v>
      </c>
      <c r="K22" s="611"/>
    </row>
    <row r="23" spans="1:11" s="645" customFormat="1" ht="109.5" customHeight="1">
      <c r="A23" s="620">
        <v>2</v>
      </c>
      <c r="B23" s="621" t="s">
        <v>528</v>
      </c>
      <c r="C23" s="634">
        <v>9084142</v>
      </c>
      <c r="D23" s="635">
        <v>198661.23789999998</v>
      </c>
      <c r="E23" s="634">
        <v>2237549</v>
      </c>
      <c r="F23" s="636">
        <v>43918.402822366676</v>
      </c>
      <c r="G23" s="642">
        <v>24.631374102254235</v>
      </c>
      <c r="H23" s="643">
        <v>22.107182702885332</v>
      </c>
      <c r="I23" s="639">
        <v>11843097</v>
      </c>
      <c r="J23" s="636">
        <v>262290.77494912018</v>
      </c>
      <c r="K23" s="644"/>
    </row>
    <row r="24" spans="1:11" ht="75">
      <c r="A24" s="620">
        <v>3</v>
      </c>
      <c r="B24" s="621" t="s">
        <v>529</v>
      </c>
      <c r="C24" s="628">
        <v>693831</v>
      </c>
      <c r="D24" s="629">
        <v>18552.27606</v>
      </c>
      <c r="E24" s="628">
        <v>1740041</v>
      </c>
      <c r="F24" s="630">
        <v>14858.845553383711</v>
      </c>
      <c r="G24" s="631">
        <v>250.78743959263855</v>
      </c>
      <c r="H24" s="632">
        <v>80.091766127933042</v>
      </c>
      <c r="I24" s="633">
        <v>7379178</v>
      </c>
      <c r="J24" s="630">
        <v>90987.826091147304</v>
      </c>
      <c r="K24" s="611"/>
    </row>
    <row r="25" spans="1:11" ht="50.1" customHeight="1">
      <c r="A25" s="620">
        <v>4</v>
      </c>
      <c r="B25" s="621" t="s">
        <v>530</v>
      </c>
      <c r="C25" s="628"/>
      <c r="D25" s="629"/>
      <c r="E25" s="628"/>
      <c r="F25" s="630"/>
      <c r="G25" s="631"/>
      <c r="H25" s="632"/>
      <c r="I25" s="633"/>
      <c r="J25" s="630">
        <v>0</v>
      </c>
      <c r="K25" s="611"/>
    </row>
    <row r="26" spans="1:11" ht="50.1" customHeight="1">
      <c r="A26" s="620" t="s">
        <v>531</v>
      </c>
      <c r="B26" s="621" t="s">
        <v>532</v>
      </c>
      <c r="C26" s="628">
        <v>39684</v>
      </c>
      <c r="D26" s="629">
        <v>508.23699999999997</v>
      </c>
      <c r="E26" s="628">
        <v>13202</v>
      </c>
      <c r="F26" s="630">
        <v>651.9298</v>
      </c>
      <c r="G26" s="631">
        <v>33.267815744380606</v>
      </c>
      <c r="H26" s="632">
        <v>128.27279399177945</v>
      </c>
      <c r="I26" s="633">
        <v>25960</v>
      </c>
      <c r="J26" s="630">
        <v>980.6034239569999</v>
      </c>
      <c r="K26" s="611"/>
    </row>
    <row r="27" spans="1:11" ht="112.5">
      <c r="A27" s="620" t="s">
        <v>533</v>
      </c>
      <c r="B27" s="621" t="s">
        <v>534</v>
      </c>
      <c r="C27" s="628">
        <v>0</v>
      </c>
      <c r="D27" s="629">
        <v>0</v>
      </c>
      <c r="E27" s="628">
        <v>0</v>
      </c>
      <c r="F27" s="630">
        <v>0</v>
      </c>
      <c r="G27" s="631"/>
      <c r="H27" s="632"/>
      <c r="I27" s="633">
        <v>0</v>
      </c>
      <c r="J27" s="630">
        <v>0</v>
      </c>
      <c r="K27" s="611"/>
    </row>
    <row r="28" spans="1:11" ht="75">
      <c r="A28" s="612" t="s">
        <v>535</v>
      </c>
      <c r="B28" s="622" t="s">
        <v>536</v>
      </c>
      <c r="C28" s="628">
        <v>0</v>
      </c>
      <c r="D28" s="629">
        <v>0</v>
      </c>
      <c r="E28" s="628">
        <v>0</v>
      </c>
      <c r="F28" s="630">
        <v>0</v>
      </c>
      <c r="G28" s="631"/>
      <c r="H28" s="632"/>
      <c r="I28" s="633">
        <v>0</v>
      </c>
      <c r="J28" s="630">
        <v>0</v>
      </c>
      <c r="K28" s="611"/>
    </row>
    <row r="29" spans="1:11" ht="75">
      <c r="A29" s="612" t="s">
        <v>537</v>
      </c>
      <c r="B29" s="622" t="s">
        <v>538</v>
      </c>
      <c r="C29" s="628">
        <v>0</v>
      </c>
      <c r="D29" s="629">
        <v>0</v>
      </c>
      <c r="E29" s="628">
        <v>0</v>
      </c>
      <c r="F29" s="630">
        <v>0</v>
      </c>
      <c r="G29" s="631"/>
      <c r="H29" s="632"/>
      <c r="I29" s="633">
        <v>0</v>
      </c>
      <c r="J29" s="630">
        <v>0</v>
      </c>
      <c r="K29" s="611"/>
    </row>
    <row r="30" spans="1:11" ht="75">
      <c r="A30" s="612" t="s">
        <v>539</v>
      </c>
      <c r="B30" s="622" t="s">
        <v>540</v>
      </c>
      <c r="C30" s="628">
        <v>0</v>
      </c>
      <c r="D30" s="629">
        <v>0</v>
      </c>
      <c r="E30" s="628">
        <v>0</v>
      </c>
      <c r="F30" s="630">
        <v>0</v>
      </c>
      <c r="G30" s="631"/>
      <c r="H30" s="632"/>
      <c r="I30" s="633">
        <v>0</v>
      </c>
      <c r="J30" s="630">
        <v>0</v>
      </c>
      <c r="K30" s="611"/>
    </row>
    <row r="31" spans="1:11" ht="50.1" customHeight="1">
      <c r="A31" s="620" t="s">
        <v>533</v>
      </c>
      <c r="B31" s="621" t="s">
        <v>204</v>
      </c>
      <c r="C31" s="628">
        <v>28736</v>
      </c>
      <c r="D31" s="629">
        <v>1422.8681999999999</v>
      </c>
      <c r="E31" s="628">
        <v>7563</v>
      </c>
      <c r="F31" s="630">
        <v>435.4837</v>
      </c>
      <c r="G31" s="631">
        <v>26.318903118040087</v>
      </c>
      <c r="H31" s="632">
        <v>30.606046294379201</v>
      </c>
      <c r="I31" s="633">
        <v>32992</v>
      </c>
      <c r="J31" s="630">
        <v>1650.2446880910002</v>
      </c>
      <c r="K31" s="611"/>
    </row>
    <row r="32" spans="1:11" ht="50.1" customHeight="1">
      <c r="A32" s="620" t="s">
        <v>541</v>
      </c>
      <c r="B32" s="621" t="s">
        <v>205</v>
      </c>
      <c r="C32" s="628">
        <v>176914</v>
      </c>
      <c r="D32" s="629">
        <v>12213.3321</v>
      </c>
      <c r="E32" s="628">
        <v>15417</v>
      </c>
      <c r="F32" s="630">
        <v>7465.6389931109989</v>
      </c>
      <c r="G32" s="631">
        <v>8.7144036085329599</v>
      </c>
      <c r="H32" s="632">
        <v>61.126962994079229</v>
      </c>
      <c r="I32" s="633">
        <v>302950</v>
      </c>
      <c r="J32" s="630">
        <v>59990.245636023006</v>
      </c>
      <c r="K32" s="611"/>
    </row>
    <row r="33" spans="1:11" ht="75">
      <c r="A33" s="620" t="s">
        <v>542</v>
      </c>
      <c r="B33" s="621" t="s">
        <v>543</v>
      </c>
      <c r="C33" s="628">
        <v>263422</v>
      </c>
      <c r="D33" s="629">
        <v>20282.287540000001</v>
      </c>
      <c r="E33" s="628">
        <v>103518</v>
      </c>
      <c r="F33" s="630">
        <v>3407.4048238259988</v>
      </c>
      <c r="G33" s="631">
        <v>39.297401128227712</v>
      </c>
      <c r="H33" s="632">
        <v>16.799903941338158</v>
      </c>
      <c r="I33" s="633">
        <v>1175861</v>
      </c>
      <c r="J33" s="630">
        <v>32889.252330889998</v>
      </c>
      <c r="K33" s="611"/>
    </row>
    <row r="34" spans="1:11" ht="50.1" customHeight="1">
      <c r="A34" s="620" t="s">
        <v>544</v>
      </c>
      <c r="B34" s="621" t="s">
        <v>207</v>
      </c>
      <c r="C34" s="628">
        <v>810135</v>
      </c>
      <c r="D34" s="629">
        <v>59061.093060000007</v>
      </c>
      <c r="E34" s="628">
        <v>586926</v>
      </c>
      <c r="F34" s="630">
        <v>46314.382002320584</v>
      </c>
      <c r="G34" s="631">
        <v>72.447925345775701</v>
      </c>
      <c r="H34" s="632">
        <v>78.417752877126617</v>
      </c>
      <c r="I34" s="633">
        <v>4447881</v>
      </c>
      <c r="J34" s="630">
        <v>256576.04459179202</v>
      </c>
      <c r="K34" s="611"/>
    </row>
    <row r="35" spans="1:11" s="641" customFormat="1" ht="50.1" customHeight="1">
      <c r="A35" s="620">
        <v>5</v>
      </c>
      <c r="B35" s="621" t="s">
        <v>545</v>
      </c>
      <c r="C35" s="634">
        <v>1318891</v>
      </c>
      <c r="D35" s="635">
        <v>93487.817900000009</v>
      </c>
      <c r="E35" s="634">
        <v>726626</v>
      </c>
      <c r="F35" s="636">
        <v>58274.83931925759</v>
      </c>
      <c r="G35" s="637">
        <v>55.093711307454519</v>
      </c>
      <c r="H35" s="638">
        <v>62.334152864271296</v>
      </c>
      <c r="I35" s="639">
        <v>5985644</v>
      </c>
      <c r="J35" s="636">
        <v>352086.39067075297</v>
      </c>
      <c r="K35" s="640"/>
    </row>
    <row r="36" spans="1:11" s="641" customFormat="1" ht="50.1" customHeight="1" thickBot="1">
      <c r="A36" s="646"/>
      <c r="B36" s="647" t="s">
        <v>546</v>
      </c>
      <c r="C36" s="648">
        <v>10403033</v>
      </c>
      <c r="D36" s="649">
        <v>292149.05579999997</v>
      </c>
      <c r="E36" s="648">
        <v>2964175</v>
      </c>
      <c r="F36" s="650">
        <v>102193.24214162426</v>
      </c>
      <c r="G36" s="651">
        <v>28.493373038420621</v>
      </c>
      <c r="H36" s="652">
        <v>34.979829683784409</v>
      </c>
      <c r="I36" s="653">
        <v>17828741</v>
      </c>
      <c r="J36" s="650">
        <v>614377.16561987321</v>
      </c>
      <c r="K36" s="640"/>
    </row>
    <row r="37" spans="1:11">
      <c r="A37" s="654"/>
      <c r="B37" s="654"/>
      <c r="C37" s="654"/>
      <c r="D37" s="654"/>
      <c r="E37" s="654"/>
      <c r="F37" s="655"/>
      <c r="G37" s="656"/>
      <c r="H37" s="656"/>
      <c r="I37" s="656"/>
      <c r="J37" s="656"/>
    </row>
    <row r="38" spans="1:11">
      <c r="A38" s="657"/>
      <c r="B38" s="658"/>
      <c r="C38" s="658"/>
      <c r="D38" s="658"/>
      <c r="E38" s="658"/>
      <c r="F38" s="658"/>
    </row>
    <row r="40" spans="1:11" ht="31.5" customHeight="1"/>
  </sheetData>
  <mergeCells count="9">
    <mergeCell ref="A37:E37"/>
    <mergeCell ref="B38:F38"/>
    <mergeCell ref="A1:J1"/>
    <mergeCell ref="A2:J2"/>
    <mergeCell ref="A3:J3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1"/>
  <sheetViews>
    <sheetView zoomScale="60" zoomScaleNormal="60" workbookViewId="0">
      <selection activeCell="K77" sqref="K77"/>
    </sheetView>
  </sheetViews>
  <sheetFormatPr defaultRowHeight="20.25"/>
  <cols>
    <col min="1" max="1" width="9" style="689" customWidth="1"/>
    <col min="2" max="2" width="44.28515625" style="689" customWidth="1"/>
    <col min="3" max="3" width="21.85546875" style="689" bestFit="1" customWidth="1"/>
    <col min="4" max="4" width="22.140625" style="689" customWidth="1"/>
    <col min="5" max="5" width="19.85546875" style="689" customWidth="1"/>
    <col min="6" max="6" width="19.28515625" style="689" bestFit="1" customWidth="1"/>
    <col min="7" max="7" width="18.42578125" style="689" customWidth="1"/>
    <col min="8" max="8" width="18.85546875" style="689" customWidth="1"/>
    <col min="9" max="9" width="16.85546875" style="689" bestFit="1" customWidth="1"/>
    <col min="10" max="10" width="16.85546875" style="689" customWidth="1"/>
    <col min="11" max="11" width="15.5703125" style="689" customWidth="1"/>
    <col min="12" max="12" width="16.28515625" style="689" customWidth="1"/>
    <col min="13" max="13" width="15.140625" style="689" customWidth="1"/>
    <col min="14" max="14" width="16" style="689" customWidth="1"/>
    <col min="15" max="15" width="17.85546875" style="689" customWidth="1"/>
    <col min="16" max="16" width="18.42578125" style="689" customWidth="1"/>
    <col min="17" max="17" width="17" style="689" customWidth="1"/>
    <col min="18" max="18" width="18.85546875" style="689" customWidth="1"/>
    <col min="19" max="19" width="13.85546875" style="689" customWidth="1"/>
    <col min="20" max="20" width="14.140625" style="689" customWidth="1"/>
    <col min="21" max="21" width="17.28515625" style="689" customWidth="1"/>
    <col min="22" max="22" width="13.85546875" style="689" customWidth="1"/>
    <col min="23" max="23" width="14.5703125" style="689" customWidth="1"/>
    <col min="24" max="24" width="21" style="689" customWidth="1"/>
    <col min="25" max="25" width="19.42578125" style="689" customWidth="1"/>
    <col min="26" max="26" width="17.42578125" style="689" customWidth="1"/>
    <col min="27" max="27" width="25.7109375" style="689" customWidth="1"/>
    <col min="28" max="28" width="19.7109375" style="689" customWidth="1"/>
    <col min="29" max="29" width="20.42578125" style="689" customWidth="1"/>
    <col min="30" max="30" width="11.42578125" style="689" customWidth="1"/>
    <col min="31" max="16384" width="9.140625" style="689"/>
  </cols>
  <sheetData>
    <row r="1" spans="1:30" s="682" customFormat="1" ht="30">
      <c r="A1" s="681" t="s">
        <v>610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</row>
    <row r="2" spans="1:30" s="682" customFormat="1" ht="39.75" customHeight="1">
      <c r="A2" s="681" t="s">
        <v>599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</row>
    <row r="3" spans="1:30" s="682" customFormat="1" ht="39.75" customHeight="1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1" t="s">
        <v>600</v>
      </c>
      <c r="AA3" s="681"/>
      <c r="AB3" s="681"/>
      <c r="AC3" s="681"/>
    </row>
    <row r="4" spans="1:30" ht="15.75" customHeight="1">
      <c r="A4" s="684" t="s">
        <v>50</v>
      </c>
      <c r="B4" s="685" t="s">
        <v>128</v>
      </c>
      <c r="C4" s="686" t="s">
        <v>601</v>
      </c>
      <c r="D4" s="686"/>
      <c r="E4" s="686"/>
      <c r="F4" s="687" t="s">
        <v>602</v>
      </c>
      <c r="G4" s="686"/>
      <c r="H4" s="686"/>
      <c r="I4" s="686" t="s">
        <v>187</v>
      </c>
      <c r="J4" s="686"/>
      <c r="K4" s="686"/>
      <c r="L4" s="685" t="s">
        <v>188</v>
      </c>
      <c r="M4" s="685"/>
      <c r="N4" s="688"/>
      <c r="O4" s="685" t="s">
        <v>189</v>
      </c>
      <c r="P4" s="685"/>
      <c r="Q4" s="685"/>
      <c r="R4" s="685" t="s">
        <v>190</v>
      </c>
      <c r="S4" s="685"/>
      <c r="T4" s="685"/>
      <c r="U4" s="685" t="s">
        <v>191</v>
      </c>
      <c r="V4" s="685"/>
      <c r="W4" s="685"/>
      <c r="X4" s="685" t="s">
        <v>192</v>
      </c>
      <c r="Y4" s="685"/>
      <c r="Z4" s="685"/>
      <c r="AA4" s="685" t="s">
        <v>603</v>
      </c>
      <c r="AB4" s="685"/>
      <c r="AC4" s="685"/>
    </row>
    <row r="5" spans="1:30" ht="28.5" customHeight="1">
      <c r="A5" s="684"/>
      <c r="B5" s="685"/>
      <c r="C5" s="686"/>
      <c r="D5" s="686"/>
      <c r="E5" s="686"/>
      <c r="F5" s="686"/>
      <c r="G5" s="686"/>
      <c r="H5" s="686"/>
      <c r="I5" s="686"/>
      <c r="J5" s="686"/>
      <c r="K5" s="686"/>
      <c r="L5" s="688"/>
      <c r="M5" s="688"/>
      <c r="N5" s="688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</row>
    <row r="6" spans="1:30">
      <c r="A6" s="684"/>
      <c r="B6" s="685"/>
      <c r="C6" s="685" t="s">
        <v>604</v>
      </c>
      <c r="D6" s="687" t="s">
        <v>605</v>
      </c>
      <c r="E6" s="687"/>
      <c r="F6" s="685" t="s">
        <v>604</v>
      </c>
      <c r="G6" s="687" t="s">
        <v>605</v>
      </c>
      <c r="H6" s="687"/>
      <c r="I6" s="685" t="s">
        <v>604</v>
      </c>
      <c r="J6" s="687" t="s">
        <v>605</v>
      </c>
      <c r="K6" s="687"/>
      <c r="L6" s="685" t="s">
        <v>604</v>
      </c>
      <c r="M6" s="687" t="s">
        <v>605</v>
      </c>
      <c r="N6" s="687"/>
      <c r="O6" s="685" t="s">
        <v>604</v>
      </c>
      <c r="P6" s="687" t="s">
        <v>605</v>
      </c>
      <c r="Q6" s="687"/>
      <c r="R6" s="685" t="s">
        <v>604</v>
      </c>
      <c r="S6" s="687" t="s">
        <v>605</v>
      </c>
      <c r="T6" s="687"/>
      <c r="U6" s="685" t="s">
        <v>604</v>
      </c>
      <c r="V6" s="687" t="s">
        <v>605</v>
      </c>
      <c r="W6" s="687"/>
      <c r="X6" s="685" t="s">
        <v>604</v>
      </c>
      <c r="Y6" s="687" t="s">
        <v>605</v>
      </c>
      <c r="Z6" s="687"/>
      <c r="AA6" s="685" t="s">
        <v>604</v>
      </c>
      <c r="AB6" s="687" t="s">
        <v>605</v>
      </c>
      <c r="AC6" s="687"/>
    </row>
    <row r="7" spans="1:30" ht="67.5" customHeight="1">
      <c r="A7" s="684"/>
      <c r="B7" s="685"/>
      <c r="C7" s="685"/>
      <c r="D7" s="690" t="s">
        <v>606</v>
      </c>
      <c r="E7" s="690" t="s">
        <v>607</v>
      </c>
      <c r="F7" s="685"/>
      <c r="G7" s="690" t="s">
        <v>606</v>
      </c>
      <c r="H7" s="690" t="s">
        <v>607</v>
      </c>
      <c r="I7" s="685"/>
      <c r="J7" s="690" t="s">
        <v>606</v>
      </c>
      <c r="K7" s="690" t="s">
        <v>607</v>
      </c>
      <c r="L7" s="685"/>
      <c r="M7" s="690" t="s">
        <v>606</v>
      </c>
      <c r="N7" s="690" t="s">
        <v>607</v>
      </c>
      <c r="O7" s="685"/>
      <c r="P7" s="690" t="s">
        <v>606</v>
      </c>
      <c r="Q7" s="690" t="s">
        <v>607</v>
      </c>
      <c r="R7" s="685"/>
      <c r="S7" s="690" t="s">
        <v>606</v>
      </c>
      <c r="T7" s="690" t="s">
        <v>607</v>
      </c>
      <c r="U7" s="685"/>
      <c r="V7" s="690" t="s">
        <v>606</v>
      </c>
      <c r="W7" s="690" t="s">
        <v>607</v>
      </c>
      <c r="X7" s="685"/>
      <c r="Y7" s="690" t="s">
        <v>606</v>
      </c>
      <c r="Z7" s="690" t="s">
        <v>607</v>
      </c>
      <c r="AA7" s="685"/>
      <c r="AB7" s="690" t="s">
        <v>606</v>
      </c>
      <c r="AC7" s="690" t="s">
        <v>607</v>
      </c>
    </row>
    <row r="8" spans="1:30" ht="45.95" customHeight="1">
      <c r="A8" s="691" t="s">
        <v>62</v>
      </c>
      <c r="B8" s="692" t="s">
        <v>63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</row>
    <row r="9" spans="1:30" ht="45.95" customHeight="1">
      <c r="A9" s="694">
        <v>1</v>
      </c>
      <c r="B9" s="192" t="s">
        <v>136</v>
      </c>
      <c r="C9" s="695">
        <v>12716.073600000002</v>
      </c>
      <c r="D9" s="695">
        <v>2995.09</v>
      </c>
      <c r="E9" s="695">
        <v>2995.09</v>
      </c>
      <c r="F9" s="695">
        <v>10105.9121</v>
      </c>
      <c r="G9" s="695">
        <v>368.49</v>
      </c>
      <c r="H9" s="695">
        <v>368.49</v>
      </c>
      <c r="I9" s="695">
        <v>497.85050000000001</v>
      </c>
      <c r="J9" s="695">
        <v>0</v>
      </c>
      <c r="K9" s="695">
        <v>0</v>
      </c>
      <c r="L9" s="695">
        <v>714.54570000000012</v>
      </c>
      <c r="M9" s="695">
        <v>20.29</v>
      </c>
      <c r="N9" s="695">
        <v>20.29</v>
      </c>
      <c r="O9" s="695">
        <v>2321.1190000000001</v>
      </c>
      <c r="P9" s="695">
        <v>57.38</v>
      </c>
      <c r="Q9" s="695">
        <v>57.38</v>
      </c>
      <c r="R9" s="695">
        <v>129.51850000000002</v>
      </c>
      <c r="S9" s="695">
        <v>0.01</v>
      </c>
      <c r="T9" s="695">
        <v>0.01</v>
      </c>
      <c r="U9" s="695">
        <v>199.20505</v>
      </c>
      <c r="V9" s="695">
        <v>0</v>
      </c>
      <c r="W9" s="695">
        <v>0</v>
      </c>
      <c r="X9" s="695">
        <v>2482.8443499999998</v>
      </c>
      <c r="Y9" s="695">
        <v>1.47</v>
      </c>
      <c r="Z9" s="695">
        <v>1.47</v>
      </c>
      <c r="AA9" s="695">
        <v>29167.068799999997</v>
      </c>
      <c r="AB9" s="695">
        <v>3442.73</v>
      </c>
      <c r="AC9" s="695">
        <v>3442.73</v>
      </c>
      <c r="AD9" s="696"/>
    </row>
    <row r="10" spans="1:30" ht="45.95" customHeight="1">
      <c r="A10" s="694">
        <v>2</v>
      </c>
      <c r="B10" s="192" t="s">
        <v>11</v>
      </c>
      <c r="C10" s="695">
        <v>5313.1442000000006</v>
      </c>
      <c r="D10" s="695">
        <v>2998.93</v>
      </c>
      <c r="E10" s="695">
        <v>2998.93</v>
      </c>
      <c r="F10" s="695">
        <v>3452.7993999999999</v>
      </c>
      <c r="G10" s="695">
        <v>2155.4829999999997</v>
      </c>
      <c r="H10" s="695">
        <v>2155.4829999999997</v>
      </c>
      <c r="I10" s="695">
        <v>93.823999999999998</v>
      </c>
      <c r="J10" s="695">
        <v>39.590000000000003</v>
      </c>
      <c r="K10" s="695">
        <v>39.590000000000003</v>
      </c>
      <c r="L10" s="695">
        <v>238.47839999999999</v>
      </c>
      <c r="M10" s="695">
        <v>8.67</v>
      </c>
      <c r="N10" s="695">
        <v>8.67</v>
      </c>
      <c r="O10" s="695">
        <v>727.02940000000001</v>
      </c>
      <c r="P10" s="695">
        <v>79.8904</v>
      </c>
      <c r="Q10" s="695">
        <v>79.8904</v>
      </c>
      <c r="R10" s="695">
        <v>74.470100000000002</v>
      </c>
      <c r="S10" s="695">
        <v>13.07</v>
      </c>
      <c r="T10" s="695">
        <v>13.07</v>
      </c>
      <c r="U10" s="695">
        <v>113.4795</v>
      </c>
      <c r="V10" s="695">
        <v>1.8100000000000002E-2</v>
      </c>
      <c r="W10" s="695">
        <v>1.8100000000000002E-2</v>
      </c>
      <c r="X10" s="695">
        <v>509.21589999999998</v>
      </c>
      <c r="Y10" s="695">
        <v>0</v>
      </c>
      <c r="Z10" s="695">
        <v>0</v>
      </c>
      <c r="AA10" s="695">
        <v>10522.440900000001</v>
      </c>
      <c r="AB10" s="695">
        <v>5295.6514999999999</v>
      </c>
      <c r="AC10" s="695">
        <v>5295.6514999999999</v>
      </c>
      <c r="AD10" s="696"/>
    </row>
    <row r="11" spans="1:30" ht="45.95" customHeight="1">
      <c r="A11" s="694">
        <v>3</v>
      </c>
      <c r="B11" s="192" t="s">
        <v>13</v>
      </c>
      <c r="C11" s="695">
        <v>6456.6772000000001</v>
      </c>
      <c r="D11" s="695">
        <v>1411.0816</v>
      </c>
      <c r="E11" s="695">
        <v>1411.0816</v>
      </c>
      <c r="F11" s="695">
        <v>4246.0812999999998</v>
      </c>
      <c r="G11" s="695">
        <v>2348.2631999999999</v>
      </c>
      <c r="H11" s="695">
        <v>2348.2631999999999</v>
      </c>
      <c r="I11" s="695">
        <v>132.51480000000001</v>
      </c>
      <c r="J11" s="695">
        <v>5.6826999999999996</v>
      </c>
      <c r="K11" s="695">
        <v>5.6826999999999996</v>
      </c>
      <c r="L11" s="695">
        <v>424.97039999999998</v>
      </c>
      <c r="M11" s="695">
        <v>17.5473</v>
      </c>
      <c r="N11" s="695">
        <v>17.5473</v>
      </c>
      <c r="O11" s="695">
        <v>1194.9082000000001</v>
      </c>
      <c r="P11" s="695">
        <v>72.961399999999998</v>
      </c>
      <c r="Q11" s="695">
        <v>72.961399999999998</v>
      </c>
      <c r="R11" s="695">
        <v>78.835499999999996</v>
      </c>
      <c r="S11" s="695">
        <v>0.1104</v>
      </c>
      <c r="T11" s="695">
        <v>0.1104</v>
      </c>
      <c r="U11" s="695">
        <v>89.54549999999999</v>
      </c>
      <c r="V11" s="695">
        <v>0.1721</v>
      </c>
      <c r="W11" s="695">
        <v>0.1721</v>
      </c>
      <c r="X11" s="695">
        <v>1096.6422</v>
      </c>
      <c r="Y11" s="695">
        <v>4.3756000000000004</v>
      </c>
      <c r="Z11" s="695">
        <v>4.3756000000000004</v>
      </c>
      <c r="AA11" s="695">
        <v>13720.1751</v>
      </c>
      <c r="AB11" s="695">
        <v>3860.1943000000001</v>
      </c>
      <c r="AC11" s="695">
        <v>3860.1943000000001</v>
      </c>
      <c r="AD11" s="696"/>
    </row>
    <row r="12" spans="1:30" ht="45.95" customHeight="1">
      <c r="A12" s="694">
        <v>4</v>
      </c>
      <c r="B12" s="192" t="s">
        <v>8</v>
      </c>
      <c r="C12" s="695">
        <v>16510.3256</v>
      </c>
      <c r="D12" s="695">
        <v>1874.7892000000002</v>
      </c>
      <c r="E12" s="695">
        <v>1874.7892000000002</v>
      </c>
      <c r="F12" s="695">
        <v>6870.5562</v>
      </c>
      <c r="G12" s="695">
        <v>4402.6765999999998</v>
      </c>
      <c r="H12" s="695">
        <v>4402.6765999999998</v>
      </c>
      <c r="I12" s="695">
        <v>1208.3671999999999</v>
      </c>
      <c r="J12" s="695">
        <v>325.6506</v>
      </c>
      <c r="K12" s="695">
        <v>325.6506</v>
      </c>
      <c r="L12" s="695">
        <v>894.23699999999997</v>
      </c>
      <c r="M12" s="695">
        <v>52.087200000000003</v>
      </c>
      <c r="N12" s="695">
        <v>52.087200000000003</v>
      </c>
      <c r="O12" s="695">
        <v>5532.5990000000002</v>
      </c>
      <c r="P12" s="695">
        <v>87.535699999999991</v>
      </c>
      <c r="Q12" s="695">
        <v>87.535699999999991</v>
      </c>
      <c r="R12" s="695">
        <v>221.05233199999998</v>
      </c>
      <c r="S12" s="695">
        <v>0.43859999999999999</v>
      </c>
      <c r="T12" s="695">
        <v>0.43859999999999999</v>
      </c>
      <c r="U12" s="695">
        <v>266.05357400000003</v>
      </c>
      <c r="V12" s="695">
        <v>7.9338999999999995</v>
      </c>
      <c r="W12" s="695">
        <v>7.9338999999999995</v>
      </c>
      <c r="X12" s="695">
        <v>2113.2233940000001</v>
      </c>
      <c r="Y12" s="695">
        <v>0</v>
      </c>
      <c r="Z12" s="695">
        <v>0</v>
      </c>
      <c r="AA12" s="695">
        <v>33616.414300000004</v>
      </c>
      <c r="AB12" s="695">
        <v>6751.1117999999997</v>
      </c>
      <c r="AC12" s="695">
        <v>6751.1117999999997</v>
      </c>
      <c r="AD12" s="696"/>
    </row>
    <row r="13" spans="1:30" ht="45.95" customHeight="1">
      <c r="A13" s="694">
        <v>5</v>
      </c>
      <c r="B13" s="192" t="s">
        <v>9</v>
      </c>
      <c r="C13" s="695">
        <v>5558.4669999999996</v>
      </c>
      <c r="D13" s="695">
        <v>1056.0783999999999</v>
      </c>
      <c r="E13" s="695">
        <v>1056.0783999999999</v>
      </c>
      <c r="F13" s="695">
        <v>3690.5061999999998</v>
      </c>
      <c r="G13" s="695">
        <v>725.16198425010998</v>
      </c>
      <c r="H13" s="695">
        <v>725.16198425010998</v>
      </c>
      <c r="I13" s="695">
        <v>163.9237</v>
      </c>
      <c r="J13" s="695">
        <v>0</v>
      </c>
      <c r="K13" s="695">
        <v>0</v>
      </c>
      <c r="L13" s="695">
        <v>396.21569999999997</v>
      </c>
      <c r="M13" s="695">
        <v>16.8538</v>
      </c>
      <c r="N13" s="695">
        <v>16.8538</v>
      </c>
      <c r="O13" s="695">
        <v>959.56589999999994</v>
      </c>
      <c r="P13" s="695">
        <v>204.27959999999999</v>
      </c>
      <c r="Q13" s="695">
        <v>204.27959999999999</v>
      </c>
      <c r="R13" s="695">
        <v>77.238299999999995</v>
      </c>
      <c r="S13" s="695">
        <v>0.17</v>
      </c>
      <c r="T13" s="695">
        <v>0.17</v>
      </c>
      <c r="U13" s="695">
        <v>130.98179999999999</v>
      </c>
      <c r="V13" s="695">
        <v>16.8308</v>
      </c>
      <c r="W13" s="695">
        <v>16.8308</v>
      </c>
      <c r="X13" s="695">
        <v>870.86720000000003</v>
      </c>
      <c r="Y13" s="695">
        <v>55.076000000000001</v>
      </c>
      <c r="Z13" s="695">
        <v>55.076000000000001</v>
      </c>
      <c r="AA13" s="695">
        <v>11847.765800000001</v>
      </c>
      <c r="AB13" s="695">
        <v>2074.4505842501098</v>
      </c>
      <c r="AC13" s="695">
        <v>2074.4505842501098</v>
      </c>
      <c r="AD13" s="696"/>
    </row>
    <row r="14" spans="1:30" ht="45.95" customHeight="1">
      <c r="A14" s="694"/>
      <c r="B14" s="697" t="s">
        <v>64</v>
      </c>
      <c r="C14" s="698">
        <v>46554.687599999997</v>
      </c>
      <c r="D14" s="698">
        <v>10335.9692</v>
      </c>
      <c r="E14" s="698">
        <v>10335.9692</v>
      </c>
      <c r="F14" s="698">
        <v>28365.855200000002</v>
      </c>
      <c r="G14" s="698">
        <v>10000.07478425011</v>
      </c>
      <c r="H14" s="698">
        <v>10000.07478425011</v>
      </c>
      <c r="I14" s="698">
        <v>2096.4802</v>
      </c>
      <c r="J14" s="698">
        <v>370.92330000000004</v>
      </c>
      <c r="K14" s="698">
        <v>370.92330000000004</v>
      </c>
      <c r="L14" s="698">
        <v>2668.4472000000005</v>
      </c>
      <c r="M14" s="698">
        <v>115.44830000000002</v>
      </c>
      <c r="N14" s="698">
        <v>115.44830000000002</v>
      </c>
      <c r="O14" s="698">
        <v>10735.221500000001</v>
      </c>
      <c r="P14" s="698">
        <v>502.0471</v>
      </c>
      <c r="Q14" s="698">
        <v>502.0471</v>
      </c>
      <c r="R14" s="698">
        <v>581.114732</v>
      </c>
      <c r="S14" s="698">
        <v>13.798999999999999</v>
      </c>
      <c r="T14" s="698">
        <v>13.798999999999999</v>
      </c>
      <c r="U14" s="698">
        <v>799.26542400000005</v>
      </c>
      <c r="V14" s="698">
        <v>24.954899999999999</v>
      </c>
      <c r="W14" s="698">
        <v>24.954899999999999</v>
      </c>
      <c r="X14" s="698">
        <v>7072.793044</v>
      </c>
      <c r="Y14" s="698">
        <v>60.921599999999998</v>
      </c>
      <c r="Z14" s="698">
        <v>60.921599999999998</v>
      </c>
      <c r="AA14" s="698">
        <v>98873.8649</v>
      </c>
      <c r="AB14" s="698">
        <v>21424.13818425011</v>
      </c>
      <c r="AC14" s="698">
        <v>21424.13818425011</v>
      </c>
    </row>
    <row r="15" spans="1:30" ht="45.95" customHeight="1">
      <c r="A15" s="699" t="s">
        <v>230</v>
      </c>
      <c r="B15" s="700" t="s">
        <v>313</v>
      </c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</row>
    <row r="16" spans="1:30" ht="45.95" customHeight="1">
      <c r="A16" s="699">
        <v>1</v>
      </c>
      <c r="B16" s="192" t="s">
        <v>18</v>
      </c>
      <c r="C16" s="701">
        <v>152.20230000000001</v>
      </c>
      <c r="D16" s="701">
        <v>0.09</v>
      </c>
      <c r="E16" s="701">
        <v>0.09</v>
      </c>
      <c r="F16" s="701">
        <v>143.60309999999998</v>
      </c>
      <c r="G16" s="701">
        <v>3.1779999999999999</v>
      </c>
      <c r="H16" s="701">
        <v>3.1779999999999999</v>
      </c>
      <c r="I16" s="701">
        <v>6.32</v>
      </c>
      <c r="J16" s="701">
        <v>0</v>
      </c>
      <c r="K16" s="701">
        <v>0</v>
      </c>
      <c r="L16" s="701">
        <v>20.69</v>
      </c>
      <c r="M16" s="701">
        <v>0</v>
      </c>
      <c r="N16" s="701">
        <v>0</v>
      </c>
      <c r="O16" s="701">
        <v>107.4156</v>
      </c>
      <c r="P16" s="701">
        <v>2.06</v>
      </c>
      <c r="Q16" s="701">
        <v>2.06</v>
      </c>
      <c r="R16" s="701">
        <v>5.2161</v>
      </c>
      <c r="S16" s="701">
        <v>0</v>
      </c>
      <c r="T16" s="701">
        <v>0</v>
      </c>
      <c r="U16" s="701">
        <v>4.1364999999999998</v>
      </c>
      <c r="V16" s="701">
        <v>0</v>
      </c>
      <c r="W16" s="701">
        <v>0</v>
      </c>
      <c r="X16" s="701">
        <v>51.237499999999997</v>
      </c>
      <c r="Y16" s="701">
        <v>0</v>
      </c>
      <c r="Z16" s="701">
        <v>0</v>
      </c>
      <c r="AA16" s="701">
        <v>490.8211</v>
      </c>
      <c r="AB16" s="701">
        <v>5.3279999999999994</v>
      </c>
      <c r="AC16" s="701">
        <v>5.3279999999999994</v>
      </c>
    </row>
    <row r="17" spans="1:29" ht="30">
      <c r="A17" s="699">
        <v>2</v>
      </c>
      <c r="B17" s="192" t="s">
        <v>138</v>
      </c>
      <c r="C17" s="701">
        <v>382.62879999999996</v>
      </c>
      <c r="D17" s="701">
        <v>272.46080000000001</v>
      </c>
      <c r="E17" s="701">
        <v>272.46080000000001</v>
      </c>
      <c r="F17" s="701">
        <v>725.1961</v>
      </c>
      <c r="G17" s="701">
        <v>645.86950000000002</v>
      </c>
      <c r="H17" s="701">
        <v>645.86950000000002</v>
      </c>
      <c r="I17" s="701">
        <v>31.730999999999998</v>
      </c>
      <c r="J17" s="701">
        <v>0</v>
      </c>
      <c r="K17" s="701">
        <v>0</v>
      </c>
      <c r="L17" s="701">
        <v>53.8767</v>
      </c>
      <c r="M17" s="701">
        <v>1.7534999999999998</v>
      </c>
      <c r="N17" s="701">
        <v>1.7534999999999998</v>
      </c>
      <c r="O17" s="701">
        <v>274.12970000000001</v>
      </c>
      <c r="P17" s="701">
        <v>35.042900000000003</v>
      </c>
      <c r="Q17" s="701">
        <v>35.042900000000003</v>
      </c>
      <c r="R17" s="701">
        <v>7.1072000000000006</v>
      </c>
      <c r="S17" s="701">
        <v>0</v>
      </c>
      <c r="T17" s="701">
        <v>0</v>
      </c>
      <c r="U17" s="701">
        <v>15.3056</v>
      </c>
      <c r="V17" s="701">
        <v>0</v>
      </c>
      <c r="W17" s="701">
        <v>0</v>
      </c>
      <c r="X17" s="701">
        <v>138.52379999999999</v>
      </c>
      <c r="Y17" s="701">
        <v>0</v>
      </c>
      <c r="Z17" s="701">
        <v>0</v>
      </c>
      <c r="AA17" s="701">
        <v>1628.4989</v>
      </c>
      <c r="AB17" s="701">
        <v>955.12670000000003</v>
      </c>
      <c r="AC17" s="701">
        <v>955.12670000000003</v>
      </c>
    </row>
    <row r="18" spans="1:29" ht="30">
      <c r="A18" s="699">
        <v>3</v>
      </c>
      <c r="B18" s="192" t="s">
        <v>22</v>
      </c>
      <c r="C18" s="701">
        <v>437.3519</v>
      </c>
      <c r="D18" s="701">
        <v>62.5</v>
      </c>
      <c r="E18" s="701">
        <v>62.5</v>
      </c>
      <c r="F18" s="701">
        <v>466.1062</v>
      </c>
      <c r="G18" s="701">
        <v>10.39</v>
      </c>
      <c r="H18" s="701">
        <v>10.39</v>
      </c>
      <c r="I18" s="701">
        <v>29.849</v>
      </c>
      <c r="J18" s="701">
        <v>0</v>
      </c>
      <c r="K18" s="701">
        <v>0</v>
      </c>
      <c r="L18" s="701">
        <v>37.521599999999999</v>
      </c>
      <c r="M18" s="701">
        <v>1.36</v>
      </c>
      <c r="N18" s="701">
        <v>1.36</v>
      </c>
      <c r="O18" s="701">
        <v>124.76729999999999</v>
      </c>
      <c r="P18" s="701">
        <v>23.97</v>
      </c>
      <c r="Q18" s="701">
        <v>23.97</v>
      </c>
      <c r="R18" s="701">
        <v>13.6905</v>
      </c>
      <c r="S18" s="701">
        <v>0</v>
      </c>
      <c r="T18" s="701">
        <v>0</v>
      </c>
      <c r="U18" s="701">
        <v>17.4572</v>
      </c>
      <c r="V18" s="701">
        <v>0</v>
      </c>
      <c r="W18" s="701">
        <v>0</v>
      </c>
      <c r="X18" s="701">
        <v>109.51090000000001</v>
      </c>
      <c r="Y18" s="701">
        <v>13.58</v>
      </c>
      <c r="Z18" s="701">
        <v>13.58</v>
      </c>
      <c r="AA18" s="701">
        <v>1236.2546</v>
      </c>
      <c r="AB18" s="701">
        <v>111.8</v>
      </c>
      <c r="AC18" s="701">
        <v>111.8</v>
      </c>
    </row>
    <row r="19" spans="1:29" ht="30">
      <c r="A19" s="699">
        <v>4</v>
      </c>
      <c r="B19" s="192" t="s">
        <v>15</v>
      </c>
      <c r="C19" s="701">
        <v>1725.5985000000001</v>
      </c>
      <c r="D19" s="701">
        <v>297.57439999999997</v>
      </c>
      <c r="E19" s="701">
        <v>297.57439999999997</v>
      </c>
      <c r="F19" s="701">
        <v>1250.2060000000001</v>
      </c>
      <c r="G19" s="701">
        <v>1087.2267999999999</v>
      </c>
      <c r="H19" s="701">
        <v>1087.2267999999999</v>
      </c>
      <c r="I19" s="701">
        <v>11.336199999999998</v>
      </c>
      <c r="J19" s="701">
        <v>36.742399999999996</v>
      </c>
      <c r="K19" s="701">
        <v>36.742399999999996</v>
      </c>
      <c r="L19" s="701">
        <v>65.018199999999993</v>
      </c>
      <c r="M19" s="701">
        <v>3.1480000000000001</v>
      </c>
      <c r="N19" s="701">
        <v>3.1480000000000001</v>
      </c>
      <c r="O19" s="701">
        <v>182.70439999999999</v>
      </c>
      <c r="P19" s="701">
        <v>18.963100000000001</v>
      </c>
      <c r="Q19" s="701">
        <v>18.963100000000001</v>
      </c>
      <c r="R19" s="701">
        <v>23.626799999999999</v>
      </c>
      <c r="S19" s="701">
        <v>0</v>
      </c>
      <c r="T19" s="701">
        <v>0</v>
      </c>
      <c r="U19" s="701">
        <v>35.932699999999997</v>
      </c>
      <c r="V19" s="701">
        <v>1.7600000000000001E-2</v>
      </c>
      <c r="W19" s="701">
        <v>1.7600000000000001E-2</v>
      </c>
      <c r="X19" s="701">
        <v>125.3503</v>
      </c>
      <c r="Y19" s="701">
        <v>0.29339999999999999</v>
      </c>
      <c r="Z19" s="701">
        <v>0.29339999999999999</v>
      </c>
      <c r="AA19" s="701">
        <v>3419.7730999999999</v>
      </c>
      <c r="AB19" s="701">
        <v>1443.9656999999997</v>
      </c>
      <c r="AC19" s="701">
        <v>1443.9656999999997</v>
      </c>
    </row>
    <row r="20" spans="1:29" ht="30">
      <c r="A20" s="699">
        <v>5</v>
      </c>
      <c r="B20" s="192" t="s">
        <v>139</v>
      </c>
      <c r="C20" s="701">
        <v>288.65280000000001</v>
      </c>
      <c r="D20" s="701">
        <v>51.884599999999999</v>
      </c>
      <c r="E20" s="701">
        <v>51.884599999999999</v>
      </c>
      <c r="F20" s="701">
        <v>1118.7178999999999</v>
      </c>
      <c r="G20" s="701">
        <v>436.33519999999999</v>
      </c>
      <c r="H20" s="701">
        <v>436.33519999999999</v>
      </c>
      <c r="I20" s="701">
        <v>3.5550000000000002</v>
      </c>
      <c r="J20" s="701">
        <v>9.6469000000000005</v>
      </c>
      <c r="K20" s="701">
        <v>9.6469000000000005</v>
      </c>
      <c r="L20" s="701">
        <v>31.7211</v>
      </c>
      <c r="M20" s="701">
        <v>0.53990000000000005</v>
      </c>
      <c r="N20" s="701">
        <v>0.53990000000000005</v>
      </c>
      <c r="O20" s="701">
        <v>132.36580000000001</v>
      </c>
      <c r="P20" s="701">
        <v>6.1633000000000004</v>
      </c>
      <c r="Q20" s="701">
        <v>6.1633000000000004</v>
      </c>
      <c r="R20" s="701">
        <v>11.665999999999999</v>
      </c>
      <c r="S20" s="701">
        <v>0.115</v>
      </c>
      <c r="T20" s="701">
        <v>0.115</v>
      </c>
      <c r="U20" s="701">
        <v>16.5303</v>
      </c>
      <c r="V20" s="701">
        <v>2.7681</v>
      </c>
      <c r="W20" s="701">
        <v>2.7681</v>
      </c>
      <c r="X20" s="701">
        <v>57.524700000000003</v>
      </c>
      <c r="Y20" s="701">
        <v>0.44979999999999998</v>
      </c>
      <c r="Z20" s="701">
        <v>0.44979999999999998</v>
      </c>
      <c r="AA20" s="701">
        <v>1660.7335999999998</v>
      </c>
      <c r="AB20" s="701">
        <v>507.90280000000001</v>
      </c>
      <c r="AC20" s="701">
        <v>507.90280000000001</v>
      </c>
    </row>
    <row r="21" spans="1:29" ht="30">
      <c r="A21" s="699">
        <v>6</v>
      </c>
      <c r="B21" s="192" t="s">
        <v>14</v>
      </c>
      <c r="C21" s="701">
        <v>505.93690000000004</v>
      </c>
      <c r="D21" s="701">
        <v>103.43459999999999</v>
      </c>
      <c r="E21" s="701">
        <v>103.43459999999999</v>
      </c>
      <c r="F21" s="701">
        <v>448.70519999999999</v>
      </c>
      <c r="G21" s="701">
        <v>726.35</v>
      </c>
      <c r="H21" s="701">
        <v>726.35</v>
      </c>
      <c r="I21" s="701">
        <v>9.1760000000000002</v>
      </c>
      <c r="J21" s="701">
        <v>0</v>
      </c>
      <c r="K21" s="701">
        <v>0</v>
      </c>
      <c r="L21" s="701">
        <v>200.5813</v>
      </c>
      <c r="M21" s="701">
        <v>5.7454999999999998</v>
      </c>
      <c r="N21" s="701">
        <v>5.7454999999999998</v>
      </c>
      <c r="O21" s="701">
        <v>199.9529</v>
      </c>
      <c r="P21" s="701">
        <v>9.3104999999999993</v>
      </c>
      <c r="Q21" s="701">
        <v>9.3104999999999993</v>
      </c>
      <c r="R21" s="701">
        <v>12.138900000000001</v>
      </c>
      <c r="S21" s="701">
        <v>0</v>
      </c>
      <c r="T21" s="701">
        <v>0</v>
      </c>
      <c r="U21" s="701">
        <v>15.1577</v>
      </c>
      <c r="V21" s="701">
        <v>0</v>
      </c>
      <c r="W21" s="701">
        <v>0</v>
      </c>
      <c r="X21" s="701">
        <v>58.020400000000002</v>
      </c>
      <c r="Y21" s="701">
        <v>40.324600000000004</v>
      </c>
      <c r="Z21" s="701">
        <v>40.324600000000004</v>
      </c>
      <c r="AA21" s="701">
        <v>1449.6693</v>
      </c>
      <c r="AB21" s="701">
        <v>885.16520000000003</v>
      </c>
      <c r="AC21" s="701">
        <v>885.16520000000003</v>
      </c>
    </row>
    <row r="22" spans="1:29" ht="30">
      <c r="A22" s="699">
        <v>7</v>
      </c>
      <c r="B22" s="192" t="s">
        <v>140</v>
      </c>
      <c r="C22" s="701">
        <v>182.2259</v>
      </c>
      <c r="D22" s="701">
        <v>5</v>
      </c>
      <c r="E22" s="701">
        <v>5</v>
      </c>
      <c r="F22" s="701">
        <v>557.50239999999997</v>
      </c>
      <c r="G22" s="701">
        <v>17.98</v>
      </c>
      <c r="H22" s="701">
        <v>17.98</v>
      </c>
      <c r="I22" s="701">
        <v>6.444</v>
      </c>
      <c r="J22" s="701">
        <v>0</v>
      </c>
      <c r="K22" s="701">
        <v>0</v>
      </c>
      <c r="L22" s="701">
        <v>15.543399999999998</v>
      </c>
      <c r="M22" s="701">
        <v>0.22</v>
      </c>
      <c r="N22" s="701">
        <v>0.22</v>
      </c>
      <c r="O22" s="701">
        <v>71.257400000000004</v>
      </c>
      <c r="P22" s="701">
        <v>1.71</v>
      </c>
      <c r="Q22" s="701">
        <v>1.71</v>
      </c>
      <c r="R22" s="701">
        <v>4.7537000000000003</v>
      </c>
      <c r="S22" s="701">
        <v>0</v>
      </c>
      <c r="T22" s="701">
        <v>0</v>
      </c>
      <c r="U22" s="701">
        <v>4.3298000000000005</v>
      </c>
      <c r="V22" s="701">
        <v>0</v>
      </c>
      <c r="W22" s="701">
        <v>0</v>
      </c>
      <c r="X22" s="701">
        <v>27.133000000000003</v>
      </c>
      <c r="Y22" s="701">
        <v>1.73</v>
      </c>
      <c r="Z22" s="701">
        <v>1.73</v>
      </c>
      <c r="AA22" s="701">
        <v>869.18960000000004</v>
      </c>
      <c r="AB22" s="701">
        <v>26.64</v>
      </c>
      <c r="AC22" s="701">
        <v>26.64</v>
      </c>
    </row>
    <row r="23" spans="1:29" ht="30">
      <c r="A23" s="699">
        <v>8</v>
      </c>
      <c r="B23" s="192" t="s">
        <v>141</v>
      </c>
      <c r="C23" s="701">
        <v>735.86339999999996</v>
      </c>
      <c r="D23" s="701">
        <v>263.44400000000002</v>
      </c>
      <c r="E23" s="701">
        <v>263.44400000000002</v>
      </c>
      <c r="F23" s="701">
        <v>565.52390000000003</v>
      </c>
      <c r="G23" s="701">
        <v>119.09200000000001</v>
      </c>
      <c r="H23" s="701">
        <v>119.09200000000001</v>
      </c>
      <c r="I23" s="701">
        <v>5.69</v>
      </c>
      <c r="J23" s="701">
        <v>0</v>
      </c>
      <c r="K23" s="701">
        <v>0</v>
      </c>
      <c r="L23" s="701">
        <v>49.552199999999999</v>
      </c>
      <c r="M23" s="701">
        <v>10.3935</v>
      </c>
      <c r="N23" s="701">
        <v>10.3935</v>
      </c>
      <c r="O23" s="701">
        <v>142.83330000000001</v>
      </c>
      <c r="P23" s="701">
        <v>17.649733333333298</v>
      </c>
      <c r="Q23" s="701">
        <v>17.649733333333298</v>
      </c>
      <c r="R23" s="701">
        <v>11.418699999999999</v>
      </c>
      <c r="S23" s="701">
        <v>0</v>
      </c>
      <c r="T23" s="701">
        <v>0</v>
      </c>
      <c r="U23" s="701">
        <v>18.567899999999998</v>
      </c>
      <c r="V23" s="701">
        <v>0</v>
      </c>
      <c r="W23" s="701">
        <v>0</v>
      </c>
      <c r="X23" s="701">
        <v>117.9495</v>
      </c>
      <c r="Y23" s="701">
        <v>0.1094</v>
      </c>
      <c r="Z23" s="701">
        <v>0.1094</v>
      </c>
      <c r="AA23" s="701">
        <v>1647.3989000000001</v>
      </c>
      <c r="AB23" s="701">
        <v>410.68863333333337</v>
      </c>
      <c r="AC23" s="701">
        <v>410.68863333333337</v>
      </c>
    </row>
    <row r="24" spans="1:29" ht="30">
      <c r="A24" s="699">
        <v>9</v>
      </c>
      <c r="B24" s="192" t="s">
        <v>10</v>
      </c>
      <c r="C24" s="701">
        <v>1277.3584000000001</v>
      </c>
      <c r="D24" s="701">
        <v>83.224512668000003</v>
      </c>
      <c r="E24" s="701">
        <v>83.224512668000003</v>
      </c>
      <c r="F24" s="701">
        <v>699.5231</v>
      </c>
      <c r="G24" s="701">
        <v>82.260777931999996</v>
      </c>
      <c r="H24" s="701">
        <v>82.260777931999996</v>
      </c>
      <c r="I24" s="701">
        <v>29.901999999999997</v>
      </c>
      <c r="J24" s="701">
        <v>0</v>
      </c>
      <c r="K24" s="701">
        <v>0</v>
      </c>
      <c r="L24" s="701">
        <v>73.668199999999999</v>
      </c>
      <c r="M24" s="701">
        <v>0.51617500000000005</v>
      </c>
      <c r="N24" s="701">
        <v>0.51617500000000005</v>
      </c>
      <c r="O24" s="701">
        <v>268.1891</v>
      </c>
      <c r="P24" s="701">
        <v>13.871072467999999</v>
      </c>
      <c r="Q24" s="701">
        <v>13.871072467999999</v>
      </c>
      <c r="R24" s="701">
        <v>25.4375</v>
      </c>
      <c r="S24" s="701">
        <v>0</v>
      </c>
      <c r="T24" s="701">
        <v>0</v>
      </c>
      <c r="U24" s="701">
        <v>35.398899999999998</v>
      </c>
      <c r="V24" s="701">
        <v>0</v>
      </c>
      <c r="W24" s="701">
        <v>0</v>
      </c>
      <c r="X24" s="701">
        <v>285.05939999999998</v>
      </c>
      <c r="Y24" s="701">
        <v>27.648679847819999</v>
      </c>
      <c r="Z24" s="701">
        <v>27.648679847819999</v>
      </c>
      <c r="AA24" s="701">
        <v>2694.5365999999999</v>
      </c>
      <c r="AB24" s="701">
        <v>207.52121791581999</v>
      </c>
      <c r="AC24" s="701">
        <v>207.52121791581999</v>
      </c>
    </row>
    <row r="25" spans="1:29" ht="30">
      <c r="A25" s="699">
        <v>10</v>
      </c>
      <c r="B25" s="192" t="s">
        <v>259</v>
      </c>
      <c r="C25" s="701">
        <v>203.74020000000002</v>
      </c>
      <c r="D25" s="701">
        <v>4.6057399999999999</v>
      </c>
      <c r="E25" s="701">
        <v>4.6057399999999999</v>
      </c>
      <c r="F25" s="701">
        <v>865.59089999999992</v>
      </c>
      <c r="G25" s="701">
        <v>13.072899999999999</v>
      </c>
      <c r="H25" s="701">
        <v>13.072899999999999</v>
      </c>
      <c r="I25" s="701">
        <v>1.4687999999999999</v>
      </c>
      <c r="J25" s="701">
        <v>0</v>
      </c>
      <c r="K25" s="701">
        <v>0</v>
      </c>
      <c r="L25" s="701">
        <v>13.636400000000002</v>
      </c>
      <c r="M25" s="701">
        <v>0.38630000000000003</v>
      </c>
      <c r="N25" s="701">
        <v>0.38630000000000003</v>
      </c>
      <c r="O25" s="701">
        <v>61.4071</v>
      </c>
      <c r="P25" s="701">
        <v>5.7944000000000004</v>
      </c>
      <c r="Q25" s="701">
        <v>5.7944000000000004</v>
      </c>
      <c r="R25" s="701">
        <v>4.9375</v>
      </c>
      <c r="S25" s="701">
        <v>0</v>
      </c>
      <c r="T25" s="701">
        <v>0</v>
      </c>
      <c r="U25" s="701">
        <v>6.0872999999999999</v>
      </c>
      <c r="V25" s="701">
        <v>0</v>
      </c>
      <c r="W25" s="701">
        <v>0</v>
      </c>
      <c r="X25" s="701">
        <v>28.447800000000001</v>
      </c>
      <c r="Y25" s="701">
        <v>2.4E-2</v>
      </c>
      <c r="Z25" s="701">
        <v>2.4E-2</v>
      </c>
      <c r="AA25" s="701">
        <v>1185.316</v>
      </c>
      <c r="AB25" s="701">
        <v>23.883340000000004</v>
      </c>
      <c r="AC25" s="701">
        <v>23.883340000000004</v>
      </c>
    </row>
    <row r="26" spans="1:29" ht="30">
      <c r="A26" s="699">
        <v>11</v>
      </c>
      <c r="B26" s="192" t="s">
        <v>21</v>
      </c>
      <c r="C26" s="701">
        <v>256.15069999999997</v>
      </c>
      <c r="D26" s="701">
        <v>22.204520000000002</v>
      </c>
      <c r="E26" s="701">
        <v>22.204520000000002</v>
      </c>
      <c r="F26" s="701">
        <v>752.41009999999994</v>
      </c>
      <c r="G26" s="701">
        <v>411.64461000000006</v>
      </c>
      <c r="H26" s="701">
        <v>411.64461000000006</v>
      </c>
      <c r="I26" s="701">
        <v>8.0582000000000011</v>
      </c>
      <c r="J26" s="701">
        <v>9.327</v>
      </c>
      <c r="K26" s="701">
        <v>9.327</v>
      </c>
      <c r="L26" s="701">
        <v>45.141800000000003</v>
      </c>
      <c r="M26" s="701">
        <v>4.6459999999999999</v>
      </c>
      <c r="N26" s="701">
        <v>4.6459999999999999</v>
      </c>
      <c r="O26" s="701">
        <v>72.283599999999993</v>
      </c>
      <c r="P26" s="701">
        <v>3.0710000000000002</v>
      </c>
      <c r="Q26" s="701">
        <v>3.0710000000000002</v>
      </c>
      <c r="R26" s="701">
        <v>7.7604999999999995</v>
      </c>
      <c r="S26" s="701">
        <v>0</v>
      </c>
      <c r="T26" s="701">
        <v>0</v>
      </c>
      <c r="U26" s="701">
        <v>9.3899000000000008</v>
      </c>
      <c r="V26" s="701">
        <v>0</v>
      </c>
      <c r="W26" s="701">
        <v>0</v>
      </c>
      <c r="X26" s="701">
        <v>41.128999999999998</v>
      </c>
      <c r="Y26" s="701">
        <v>7.3620000000000005E-2</v>
      </c>
      <c r="Z26" s="701">
        <v>7.3620000000000005E-2</v>
      </c>
      <c r="AA26" s="701">
        <v>1192.3238000000001</v>
      </c>
      <c r="AB26" s="701">
        <v>450.96674999999993</v>
      </c>
      <c r="AC26" s="701">
        <v>450.96674999999993</v>
      </c>
    </row>
    <row r="27" spans="1:29" ht="52.5">
      <c r="A27" s="699">
        <v>12</v>
      </c>
      <c r="B27" s="192" t="s">
        <v>143</v>
      </c>
      <c r="C27" s="701">
        <v>11.6675</v>
      </c>
      <c r="D27" s="701">
        <v>0.23100000000000001</v>
      </c>
      <c r="E27" s="701">
        <v>0.23100000000000001</v>
      </c>
      <c r="F27" s="701">
        <v>104.78059999999999</v>
      </c>
      <c r="G27" s="701">
        <v>18.089400000000001</v>
      </c>
      <c r="H27" s="701">
        <v>18.089400000000001</v>
      </c>
      <c r="I27" s="701">
        <v>2.0699999999999998</v>
      </c>
      <c r="J27" s="701">
        <v>4.2699999999999996</v>
      </c>
      <c r="K27" s="701">
        <v>4.2699999999999996</v>
      </c>
      <c r="L27" s="701">
        <v>3.5526</v>
      </c>
      <c r="M27" s="701">
        <v>0.14000000000000001</v>
      </c>
      <c r="N27" s="701">
        <v>0.14000000000000001</v>
      </c>
      <c r="O27" s="701">
        <v>14.133299999999998</v>
      </c>
      <c r="P27" s="701">
        <v>0.79500000000000004</v>
      </c>
      <c r="Q27" s="701">
        <v>0.79500000000000004</v>
      </c>
      <c r="R27" s="701">
        <v>1.47</v>
      </c>
      <c r="S27" s="701">
        <v>0</v>
      </c>
      <c r="T27" s="701">
        <v>0</v>
      </c>
      <c r="U27" s="701">
        <v>1.2653000000000001</v>
      </c>
      <c r="V27" s="701">
        <v>0</v>
      </c>
      <c r="W27" s="701">
        <v>0</v>
      </c>
      <c r="X27" s="701">
        <v>5.3320000000000007</v>
      </c>
      <c r="Y27" s="701">
        <v>0.49</v>
      </c>
      <c r="Z27" s="701">
        <v>0.49</v>
      </c>
      <c r="AA27" s="701">
        <v>144.2713</v>
      </c>
      <c r="AB27" s="701">
        <v>24.0154</v>
      </c>
      <c r="AC27" s="701">
        <v>24.0154</v>
      </c>
    </row>
    <row r="28" spans="1:29" ht="30">
      <c r="A28" s="699">
        <v>13</v>
      </c>
      <c r="B28" s="702" t="s">
        <v>144</v>
      </c>
      <c r="C28" s="701">
        <v>235.85769999999999</v>
      </c>
      <c r="D28" s="701">
        <v>49.99</v>
      </c>
      <c r="E28" s="701">
        <v>49.99</v>
      </c>
      <c r="F28" s="701">
        <v>239.44189999999998</v>
      </c>
      <c r="G28" s="701">
        <v>29.08</v>
      </c>
      <c r="H28" s="701">
        <v>29.08</v>
      </c>
      <c r="I28" s="701">
        <v>0.80200000000000005</v>
      </c>
      <c r="J28" s="701">
        <v>0</v>
      </c>
      <c r="K28" s="701">
        <v>0</v>
      </c>
      <c r="L28" s="701">
        <v>26.125799999999998</v>
      </c>
      <c r="M28" s="701">
        <v>0.6926000000000001</v>
      </c>
      <c r="N28" s="701">
        <v>0.6926000000000001</v>
      </c>
      <c r="O28" s="701">
        <v>133.31780000000001</v>
      </c>
      <c r="P28" s="701">
        <v>3.46</v>
      </c>
      <c r="Q28" s="701">
        <v>3.46</v>
      </c>
      <c r="R28" s="701">
        <v>2.9345999999999997</v>
      </c>
      <c r="S28" s="701">
        <v>0</v>
      </c>
      <c r="T28" s="701">
        <v>0</v>
      </c>
      <c r="U28" s="701">
        <v>5.2141999999999999</v>
      </c>
      <c r="V28" s="701">
        <v>0</v>
      </c>
      <c r="W28" s="701">
        <v>0</v>
      </c>
      <c r="X28" s="701">
        <v>27.732399999999998</v>
      </c>
      <c r="Y28" s="701">
        <v>2.95</v>
      </c>
      <c r="Z28" s="701">
        <v>2.95</v>
      </c>
      <c r="AA28" s="701">
        <v>671.42639999999994</v>
      </c>
      <c r="AB28" s="701">
        <v>86.172600000000003</v>
      </c>
      <c r="AC28" s="701">
        <v>86.172600000000003</v>
      </c>
    </row>
    <row r="29" spans="1:29" ht="30">
      <c r="A29" s="699">
        <v>14</v>
      </c>
      <c r="B29" s="702" t="s">
        <v>145</v>
      </c>
      <c r="C29" s="701">
        <v>1441.6189000000002</v>
      </c>
      <c r="D29" s="701">
        <v>249.05119999999999</v>
      </c>
      <c r="E29" s="701">
        <v>249.05119999999999</v>
      </c>
      <c r="F29" s="701">
        <v>638.96989999999994</v>
      </c>
      <c r="G29" s="701">
        <v>168.86860000000001</v>
      </c>
      <c r="H29" s="701">
        <v>168.86860000000001</v>
      </c>
      <c r="I29" s="701">
        <v>29.78</v>
      </c>
      <c r="J29" s="701">
        <v>0</v>
      </c>
      <c r="K29" s="701">
        <v>0</v>
      </c>
      <c r="L29" s="701">
        <v>77.541300000000007</v>
      </c>
      <c r="M29" s="701">
        <v>2.8656000000000001</v>
      </c>
      <c r="N29" s="701">
        <v>2.8656000000000001</v>
      </c>
      <c r="O29" s="701">
        <v>158.7353</v>
      </c>
      <c r="P29" s="701">
        <v>15.821949999999999</v>
      </c>
      <c r="Q29" s="701">
        <v>15.821949999999999</v>
      </c>
      <c r="R29" s="701">
        <v>40.787700000000001</v>
      </c>
      <c r="S29" s="701">
        <v>0</v>
      </c>
      <c r="T29" s="701">
        <v>0</v>
      </c>
      <c r="U29" s="701">
        <v>62.408699999999996</v>
      </c>
      <c r="V29" s="701">
        <v>0</v>
      </c>
      <c r="W29" s="701">
        <v>0</v>
      </c>
      <c r="X29" s="701">
        <v>107.7466</v>
      </c>
      <c r="Y29" s="701">
        <v>0</v>
      </c>
      <c r="Z29" s="701">
        <v>0</v>
      </c>
      <c r="AA29" s="701">
        <v>2557.5884000000001</v>
      </c>
      <c r="AB29" s="701">
        <v>436.60734999999994</v>
      </c>
      <c r="AC29" s="701">
        <v>436.60734999999994</v>
      </c>
    </row>
    <row r="30" spans="1:29" ht="30">
      <c r="A30" s="699">
        <v>15</v>
      </c>
      <c r="B30" s="192" t="s">
        <v>146</v>
      </c>
      <c r="C30" s="701">
        <v>28.381500000000003</v>
      </c>
      <c r="D30" s="701">
        <v>0.66739999999999999</v>
      </c>
      <c r="E30" s="701">
        <v>0.66739999999999999</v>
      </c>
      <c r="F30" s="701">
        <v>144.5856</v>
      </c>
      <c r="G30" s="701">
        <v>2.8862999999999999</v>
      </c>
      <c r="H30" s="701">
        <v>2.8862999999999999</v>
      </c>
      <c r="I30" s="701">
        <v>10.51</v>
      </c>
      <c r="J30" s="701">
        <v>0</v>
      </c>
      <c r="K30" s="701">
        <v>0</v>
      </c>
      <c r="L30" s="701">
        <v>8.3543000000000003</v>
      </c>
      <c r="M30" s="701">
        <v>0.06</v>
      </c>
      <c r="N30" s="701">
        <v>0.06</v>
      </c>
      <c r="O30" s="701">
        <v>56.235500000000002</v>
      </c>
      <c r="P30" s="701">
        <v>2.3321999999999998</v>
      </c>
      <c r="Q30" s="701">
        <v>2.3321999999999998</v>
      </c>
      <c r="R30" s="701">
        <v>2.7431000000000001</v>
      </c>
      <c r="S30" s="701">
        <v>0</v>
      </c>
      <c r="T30" s="701">
        <v>0</v>
      </c>
      <c r="U30" s="701">
        <v>2.5586500000000001</v>
      </c>
      <c r="V30" s="701">
        <v>0</v>
      </c>
      <c r="W30" s="701">
        <v>0</v>
      </c>
      <c r="X30" s="701">
        <v>13.019749999999998</v>
      </c>
      <c r="Y30" s="701">
        <v>0</v>
      </c>
      <c r="Z30" s="701">
        <v>0</v>
      </c>
      <c r="AA30" s="701">
        <v>266.38839999999999</v>
      </c>
      <c r="AB30" s="701">
        <v>5.9459</v>
      </c>
      <c r="AC30" s="701">
        <v>5.9459</v>
      </c>
    </row>
    <row r="31" spans="1:29" ht="30">
      <c r="A31" s="699">
        <v>16</v>
      </c>
      <c r="B31" s="702" t="s">
        <v>147</v>
      </c>
      <c r="C31" s="701">
        <v>1062.5066999999999</v>
      </c>
      <c r="D31" s="701">
        <v>480.98902699500098</v>
      </c>
      <c r="E31" s="701">
        <v>480.98902699500098</v>
      </c>
      <c r="F31" s="701">
        <v>661.23100000000011</v>
      </c>
      <c r="G31" s="701">
        <v>507.57591932900004</v>
      </c>
      <c r="H31" s="701">
        <v>507.57591932900004</v>
      </c>
      <c r="I31" s="701">
        <v>55.954999999999998</v>
      </c>
      <c r="J31" s="701">
        <v>0</v>
      </c>
      <c r="K31" s="701">
        <v>0</v>
      </c>
      <c r="L31" s="701">
        <v>99.418700000000001</v>
      </c>
      <c r="M31" s="701">
        <v>4.6311828459999997</v>
      </c>
      <c r="N31" s="701">
        <v>4.6311828459999997</v>
      </c>
      <c r="O31" s="701">
        <v>143.29069999999999</v>
      </c>
      <c r="P31" s="701">
        <v>76.372732193000004</v>
      </c>
      <c r="Q31" s="701">
        <v>76.372732193000004</v>
      </c>
      <c r="R31" s="701">
        <v>25.540100000000002</v>
      </c>
      <c r="S31" s="701">
        <v>2.8156050000000002E-2</v>
      </c>
      <c r="T31" s="701">
        <v>2.8156050000000002E-2</v>
      </c>
      <c r="U31" s="701">
        <v>25.286899999999999</v>
      </c>
      <c r="V31" s="701">
        <v>0</v>
      </c>
      <c r="W31" s="701">
        <v>0</v>
      </c>
      <c r="X31" s="701">
        <v>192.7296</v>
      </c>
      <c r="Y31" s="701">
        <v>0</v>
      </c>
      <c r="Z31" s="701">
        <v>0</v>
      </c>
      <c r="AA31" s="701">
        <v>2265.9587000000001</v>
      </c>
      <c r="AB31" s="701">
        <v>1069.5970174130009</v>
      </c>
      <c r="AC31" s="701">
        <v>1069.5970174130009</v>
      </c>
    </row>
    <row r="32" spans="1:29" ht="26.25">
      <c r="A32" s="699"/>
      <c r="B32" s="700" t="s">
        <v>66</v>
      </c>
      <c r="C32" s="698">
        <v>8927.7421000000013</v>
      </c>
      <c r="D32" s="698">
        <v>1947.3517996630007</v>
      </c>
      <c r="E32" s="698">
        <v>1947.3517996630007</v>
      </c>
      <c r="F32" s="698">
        <v>9382.0938999999998</v>
      </c>
      <c r="G32" s="698">
        <v>4279.9000072609997</v>
      </c>
      <c r="H32" s="698">
        <v>4279.9000072609997</v>
      </c>
      <c r="I32" s="698">
        <v>242.6472</v>
      </c>
      <c r="J32" s="698">
        <v>59.9863</v>
      </c>
      <c r="K32" s="698">
        <v>59.9863</v>
      </c>
      <c r="L32" s="698">
        <v>821.94359999999983</v>
      </c>
      <c r="M32" s="698">
        <v>37.098257846000003</v>
      </c>
      <c r="N32" s="698">
        <v>37.098257846000003</v>
      </c>
      <c r="O32" s="698">
        <v>2143.0187999999998</v>
      </c>
      <c r="P32" s="698">
        <v>236.38788799433328</v>
      </c>
      <c r="Q32" s="698">
        <v>236.38788799433328</v>
      </c>
      <c r="R32" s="698">
        <v>201.22889999999998</v>
      </c>
      <c r="S32" s="698">
        <v>0.14315605000000001</v>
      </c>
      <c r="T32" s="698">
        <v>0.14315605000000001</v>
      </c>
      <c r="U32" s="698">
        <v>275.02754999999996</v>
      </c>
      <c r="V32" s="698">
        <v>2.7856999999999998</v>
      </c>
      <c r="W32" s="698">
        <v>2.7856999999999998</v>
      </c>
      <c r="X32" s="698">
        <v>1386.4466500000001</v>
      </c>
      <c r="Y32" s="698">
        <v>87.673499847819983</v>
      </c>
      <c r="Z32" s="698">
        <v>87.673499847819983</v>
      </c>
      <c r="AA32" s="698">
        <v>23380.148700000002</v>
      </c>
      <c r="AB32" s="698">
        <v>6651.3266086621525</v>
      </c>
      <c r="AC32" s="698">
        <v>6651.3266086621525</v>
      </c>
    </row>
    <row r="33" spans="1:29" ht="22.5">
      <c r="A33" s="699" t="s">
        <v>67</v>
      </c>
      <c r="B33" s="703" t="s">
        <v>68</v>
      </c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  <c r="AA33" s="704"/>
      <c r="AB33" s="704"/>
      <c r="AC33" s="704"/>
    </row>
    <row r="34" spans="1:29" ht="30">
      <c r="A34" s="705">
        <v>1</v>
      </c>
      <c r="B34" s="192" t="s">
        <v>148</v>
      </c>
      <c r="C34" s="701">
        <v>2903.8721</v>
      </c>
      <c r="D34" s="701">
        <v>627.19067109800005</v>
      </c>
      <c r="E34" s="701">
        <v>627.19067109800005</v>
      </c>
      <c r="F34" s="701">
        <v>1319.7683</v>
      </c>
      <c r="G34" s="701">
        <v>362.76602554899995</v>
      </c>
      <c r="H34" s="701">
        <v>362.76602554899995</v>
      </c>
      <c r="I34" s="701">
        <v>65.778000000000006</v>
      </c>
      <c r="J34" s="701">
        <v>0</v>
      </c>
      <c r="K34" s="701">
        <v>0</v>
      </c>
      <c r="L34" s="701">
        <v>148.60649999999998</v>
      </c>
      <c r="M34" s="701">
        <v>5.2343633999999994</v>
      </c>
      <c r="N34" s="701">
        <v>5.2343633999999994</v>
      </c>
      <c r="O34" s="701">
        <v>458.98349999999999</v>
      </c>
      <c r="P34" s="701">
        <v>52.669493500000002</v>
      </c>
      <c r="Q34" s="701">
        <v>52.669493500000002</v>
      </c>
      <c r="R34" s="701">
        <v>39.935300000000005</v>
      </c>
      <c r="S34" s="701">
        <v>0.05</v>
      </c>
      <c r="T34" s="701">
        <v>0.05</v>
      </c>
      <c r="U34" s="701">
        <v>35.087899999999998</v>
      </c>
      <c r="V34" s="701">
        <v>0.05</v>
      </c>
      <c r="W34" s="701">
        <v>0.05</v>
      </c>
      <c r="X34" s="701">
        <v>470.13569999999999</v>
      </c>
      <c r="Y34" s="701">
        <v>6.3357050000000008</v>
      </c>
      <c r="Z34" s="701">
        <v>6.3357050000000008</v>
      </c>
      <c r="AA34" s="701">
        <v>5442.1673000000001</v>
      </c>
      <c r="AB34" s="701">
        <v>1054.296258547</v>
      </c>
      <c r="AC34" s="701">
        <v>1054.296258547</v>
      </c>
    </row>
    <row r="35" spans="1:29" ht="30">
      <c r="A35" s="705">
        <v>2</v>
      </c>
      <c r="B35" s="192" t="s">
        <v>149</v>
      </c>
      <c r="C35" s="701">
        <v>514.19690000000003</v>
      </c>
      <c r="D35" s="701">
        <v>205.20425600571602</v>
      </c>
      <c r="E35" s="701">
        <v>205.20425600571602</v>
      </c>
      <c r="F35" s="701">
        <v>1104.2851000000001</v>
      </c>
      <c r="G35" s="701">
        <v>401.32856771565099</v>
      </c>
      <c r="H35" s="701">
        <v>401.32856771565099</v>
      </c>
      <c r="I35" s="701">
        <v>12.898</v>
      </c>
      <c r="J35" s="701">
        <v>0</v>
      </c>
      <c r="K35" s="701">
        <v>0</v>
      </c>
      <c r="L35" s="701">
        <v>83.043400000000005</v>
      </c>
      <c r="M35" s="701">
        <v>0</v>
      </c>
      <c r="N35" s="701">
        <v>0</v>
      </c>
      <c r="O35" s="701">
        <v>130.35919999999999</v>
      </c>
      <c r="P35" s="701">
        <v>2.7447068000000003</v>
      </c>
      <c r="Q35" s="701">
        <v>2.7447068000000003</v>
      </c>
      <c r="R35" s="701">
        <v>6.4030999999999993</v>
      </c>
      <c r="S35" s="701">
        <v>0</v>
      </c>
      <c r="T35" s="701">
        <v>0</v>
      </c>
      <c r="U35" s="701">
        <v>5.1261000000000001</v>
      </c>
      <c r="V35" s="701">
        <v>0</v>
      </c>
      <c r="W35" s="701">
        <v>0</v>
      </c>
      <c r="X35" s="701">
        <v>427.19849999999997</v>
      </c>
      <c r="Y35" s="701">
        <v>6.7539999000000002</v>
      </c>
      <c r="Z35" s="701">
        <v>6.7539999000000002</v>
      </c>
      <c r="AA35" s="701">
        <v>2283.5102999999999</v>
      </c>
      <c r="AB35" s="701">
        <v>616.03153042136694</v>
      </c>
      <c r="AC35" s="701">
        <v>616.03153042136694</v>
      </c>
    </row>
    <row r="36" spans="1:29" ht="30">
      <c r="A36" s="705">
        <v>3</v>
      </c>
      <c r="B36" s="192" t="s">
        <v>608</v>
      </c>
      <c r="C36" s="701">
        <v>97.185400000000016</v>
      </c>
      <c r="D36" s="701">
        <v>21.323800000000002</v>
      </c>
      <c r="E36" s="701">
        <v>21.323800000000002</v>
      </c>
      <c r="F36" s="701">
        <v>137.77290000000002</v>
      </c>
      <c r="G36" s="701">
        <v>1.8474999999999999</v>
      </c>
      <c r="H36" s="701">
        <v>1.8474999999999999</v>
      </c>
      <c r="I36" s="701">
        <v>2.98</v>
      </c>
      <c r="J36" s="701">
        <v>0</v>
      </c>
      <c r="K36" s="701">
        <v>0</v>
      </c>
      <c r="L36" s="701">
        <v>9.6296999999999997</v>
      </c>
      <c r="M36" s="701">
        <v>0</v>
      </c>
      <c r="N36" s="701">
        <v>0</v>
      </c>
      <c r="O36" s="701">
        <v>36.207500000000003</v>
      </c>
      <c r="P36" s="701">
        <v>0</v>
      </c>
      <c r="Q36" s="701">
        <v>0</v>
      </c>
      <c r="R36" s="701">
        <v>2.5103</v>
      </c>
      <c r="S36" s="701">
        <v>0</v>
      </c>
      <c r="T36" s="701">
        <v>0</v>
      </c>
      <c r="U36" s="701">
        <v>1.6488</v>
      </c>
      <c r="V36" s="701">
        <v>0</v>
      </c>
      <c r="W36" s="701">
        <v>0</v>
      </c>
      <c r="X36" s="701">
        <v>31.238099999999999</v>
      </c>
      <c r="Y36" s="701">
        <v>0</v>
      </c>
      <c r="Z36" s="701">
        <v>0</v>
      </c>
      <c r="AA36" s="701">
        <v>319.17270000000002</v>
      </c>
      <c r="AB36" s="701">
        <v>23.171300000000002</v>
      </c>
      <c r="AC36" s="701">
        <v>23.171300000000002</v>
      </c>
    </row>
    <row r="37" spans="1:29" ht="30">
      <c r="A37" s="705">
        <v>4</v>
      </c>
      <c r="B37" s="192" t="s">
        <v>151</v>
      </c>
      <c r="C37" s="701">
        <v>55.87</v>
      </c>
      <c r="D37" s="701">
        <v>22.578664</v>
      </c>
      <c r="E37" s="701">
        <v>22.578664</v>
      </c>
      <c r="F37" s="701">
        <v>179.69200000000001</v>
      </c>
      <c r="G37" s="701">
        <v>19.9859972</v>
      </c>
      <c r="H37" s="701">
        <v>19.9859972</v>
      </c>
      <c r="I37" s="701">
        <v>0.37</v>
      </c>
      <c r="J37" s="701">
        <v>0</v>
      </c>
      <c r="K37" s="701">
        <v>0</v>
      </c>
      <c r="L37" s="701">
        <v>2.7854000000000001</v>
      </c>
      <c r="M37" s="701">
        <v>7.0499999999999993E-2</v>
      </c>
      <c r="N37" s="701">
        <v>7.0499999999999993E-2</v>
      </c>
      <c r="O37" s="701">
        <v>33.838099999999997</v>
      </c>
      <c r="P37" s="701">
        <v>2.9252218000000001</v>
      </c>
      <c r="Q37" s="701">
        <v>2.9252218000000001</v>
      </c>
      <c r="R37" s="701">
        <v>1.37</v>
      </c>
      <c r="S37" s="701">
        <v>0</v>
      </c>
      <c r="T37" s="701">
        <v>0</v>
      </c>
      <c r="U37" s="701">
        <v>1.1906999999999999</v>
      </c>
      <c r="V37" s="701">
        <v>0</v>
      </c>
      <c r="W37" s="701">
        <v>0</v>
      </c>
      <c r="X37" s="701">
        <v>21.048500000000001</v>
      </c>
      <c r="Y37" s="701">
        <v>0</v>
      </c>
      <c r="Z37" s="701">
        <v>0</v>
      </c>
      <c r="AA37" s="701">
        <v>296.16470000000004</v>
      </c>
      <c r="AB37" s="701">
        <v>45.560383000000002</v>
      </c>
      <c r="AC37" s="701">
        <v>45.560383000000002</v>
      </c>
    </row>
    <row r="38" spans="1:29" ht="30">
      <c r="A38" s="705">
        <v>5</v>
      </c>
      <c r="B38" s="192" t="s">
        <v>152</v>
      </c>
      <c r="C38" s="701">
        <v>53.5364</v>
      </c>
      <c r="D38" s="701">
        <v>1.04</v>
      </c>
      <c r="E38" s="701">
        <v>1.04</v>
      </c>
      <c r="F38" s="701">
        <v>35.295300000000005</v>
      </c>
      <c r="G38" s="701">
        <v>0.20749999999999999</v>
      </c>
      <c r="H38" s="701">
        <v>0.20749999999999999</v>
      </c>
      <c r="I38" s="701">
        <v>0.17</v>
      </c>
      <c r="J38" s="701">
        <v>0</v>
      </c>
      <c r="K38" s="701">
        <v>0</v>
      </c>
      <c r="L38" s="701">
        <v>1.66</v>
      </c>
      <c r="M38" s="701">
        <v>7.4999999999999997E-2</v>
      </c>
      <c r="N38" s="701">
        <v>7.4999999999999997E-2</v>
      </c>
      <c r="O38" s="701">
        <v>22.641300000000001</v>
      </c>
      <c r="P38" s="701">
        <v>2.1225000000000001</v>
      </c>
      <c r="Q38" s="701">
        <v>2.1225000000000001</v>
      </c>
      <c r="R38" s="701">
        <v>0.17</v>
      </c>
      <c r="S38" s="701">
        <v>0</v>
      </c>
      <c r="T38" s="701">
        <v>0</v>
      </c>
      <c r="U38" s="701">
        <v>0.37280000000000002</v>
      </c>
      <c r="V38" s="701">
        <v>0</v>
      </c>
      <c r="W38" s="701">
        <v>0</v>
      </c>
      <c r="X38" s="701">
        <v>20.275500000000001</v>
      </c>
      <c r="Y38" s="701">
        <v>0</v>
      </c>
      <c r="Z38" s="701">
        <v>0</v>
      </c>
      <c r="AA38" s="701">
        <v>134.12129999999999</v>
      </c>
      <c r="AB38" s="701">
        <v>3.4449999999999998</v>
      </c>
      <c r="AC38" s="701">
        <v>3.4449999999999998</v>
      </c>
    </row>
    <row r="39" spans="1:29" ht="30">
      <c r="A39" s="705">
        <v>6</v>
      </c>
      <c r="B39" s="192" t="s">
        <v>153</v>
      </c>
      <c r="C39" s="701">
        <v>650.44619999999998</v>
      </c>
      <c r="D39" s="701">
        <v>245.72972000000001</v>
      </c>
      <c r="E39" s="701">
        <v>245.72972000000001</v>
      </c>
      <c r="F39" s="701">
        <v>1157.1269</v>
      </c>
      <c r="G39" s="701">
        <v>386.25504999999998</v>
      </c>
      <c r="H39" s="701">
        <v>386.25504999999998</v>
      </c>
      <c r="I39" s="701">
        <v>8.4540000000000006</v>
      </c>
      <c r="J39" s="701">
        <v>0</v>
      </c>
      <c r="K39" s="701">
        <v>0</v>
      </c>
      <c r="L39" s="701">
        <v>24.354600000000001</v>
      </c>
      <c r="M39" s="701">
        <v>0.49304000000000003</v>
      </c>
      <c r="N39" s="701">
        <v>0.49304000000000003</v>
      </c>
      <c r="O39" s="701">
        <v>81.66109999999999</v>
      </c>
      <c r="P39" s="701">
        <v>6.1529400000000001</v>
      </c>
      <c r="Q39" s="701">
        <v>6.1529400000000001</v>
      </c>
      <c r="R39" s="701">
        <v>15.1622</v>
      </c>
      <c r="S39" s="701">
        <v>0</v>
      </c>
      <c r="T39" s="701">
        <v>0</v>
      </c>
      <c r="U39" s="701">
        <v>5.8247999999999998</v>
      </c>
      <c r="V39" s="701">
        <v>0</v>
      </c>
      <c r="W39" s="701">
        <v>0</v>
      </c>
      <c r="X39" s="701">
        <v>68.867999999999995</v>
      </c>
      <c r="Y39" s="701">
        <v>1.0324200000000001</v>
      </c>
      <c r="Z39" s="701">
        <v>1.0324200000000001</v>
      </c>
      <c r="AA39" s="701">
        <v>2011.8978</v>
      </c>
      <c r="AB39" s="701">
        <v>639.66316999999992</v>
      </c>
      <c r="AC39" s="701">
        <v>639.66316999999992</v>
      </c>
    </row>
    <row r="40" spans="1:29" ht="30">
      <c r="A40" s="705">
        <v>7</v>
      </c>
      <c r="B40" s="192" t="s">
        <v>154</v>
      </c>
      <c r="C40" s="701">
        <v>24.776900000000001</v>
      </c>
      <c r="D40" s="701">
        <v>88.42</v>
      </c>
      <c r="E40" s="701">
        <v>88.42</v>
      </c>
      <c r="F40" s="701">
        <v>145.1139</v>
      </c>
      <c r="G40" s="701">
        <v>31.27</v>
      </c>
      <c r="H40" s="701">
        <v>31.27</v>
      </c>
      <c r="I40" s="701">
        <v>0.27</v>
      </c>
      <c r="J40" s="701">
        <v>0</v>
      </c>
      <c r="K40" s="701">
        <v>0</v>
      </c>
      <c r="L40" s="701">
        <v>2.4866999999999999</v>
      </c>
      <c r="M40" s="701">
        <v>0.2</v>
      </c>
      <c r="N40" s="701">
        <v>0.2</v>
      </c>
      <c r="O40" s="701">
        <v>16.878699999999998</v>
      </c>
      <c r="P40" s="701">
        <v>2.4</v>
      </c>
      <c r="Q40" s="701">
        <v>2.4</v>
      </c>
      <c r="R40" s="701">
        <v>0.73569999999999991</v>
      </c>
      <c r="S40" s="701">
        <v>0</v>
      </c>
      <c r="T40" s="701">
        <v>0</v>
      </c>
      <c r="U40" s="701">
        <v>0.60760000000000003</v>
      </c>
      <c r="V40" s="701">
        <v>0</v>
      </c>
      <c r="W40" s="701">
        <v>0</v>
      </c>
      <c r="X40" s="701">
        <v>109.57879999999999</v>
      </c>
      <c r="Y40" s="701">
        <v>39.43</v>
      </c>
      <c r="Z40" s="701">
        <v>39.43</v>
      </c>
      <c r="AA40" s="701">
        <v>300.44830000000002</v>
      </c>
      <c r="AB40" s="701">
        <v>161.72</v>
      </c>
      <c r="AC40" s="701">
        <v>161.72</v>
      </c>
    </row>
    <row r="41" spans="1:29" ht="52.5">
      <c r="A41" s="705">
        <v>8</v>
      </c>
      <c r="B41" s="192" t="s">
        <v>155</v>
      </c>
      <c r="C41" s="701">
        <v>158.52979999999999</v>
      </c>
      <c r="D41" s="701">
        <v>37.224600000000002</v>
      </c>
      <c r="E41" s="701">
        <v>37.224600000000002</v>
      </c>
      <c r="F41" s="701">
        <v>167.29130000000001</v>
      </c>
      <c r="G41" s="701">
        <v>15.593399999999999</v>
      </c>
      <c r="H41" s="701">
        <v>15.593399999999999</v>
      </c>
      <c r="I41" s="701">
        <v>2.41</v>
      </c>
      <c r="J41" s="701">
        <v>0</v>
      </c>
      <c r="K41" s="701">
        <v>0</v>
      </c>
      <c r="L41" s="701">
        <v>11.400599999999999</v>
      </c>
      <c r="M41" s="701">
        <v>0</v>
      </c>
      <c r="N41" s="701">
        <v>0</v>
      </c>
      <c r="O41" s="701">
        <v>46.502499999999998</v>
      </c>
      <c r="P41" s="701">
        <v>0</v>
      </c>
      <c r="Q41" s="701">
        <v>0</v>
      </c>
      <c r="R41" s="701">
        <v>3.0166520000000001</v>
      </c>
      <c r="S41" s="701">
        <v>0</v>
      </c>
      <c r="T41" s="701">
        <v>0</v>
      </c>
      <c r="U41" s="701">
        <v>2.7665140000000004</v>
      </c>
      <c r="V41" s="701">
        <v>0</v>
      </c>
      <c r="W41" s="701">
        <v>0</v>
      </c>
      <c r="X41" s="701">
        <v>47.490933999999996</v>
      </c>
      <c r="Y41" s="701">
        <v>0</v>
      </c>
      <c r="Z41" s="701">
        <v>0</v>
      </c>
      <c r="AA41" s="701">
        <v>439.4083</v>
      </c>
      <c r="AB41" s="701">
        <v>52.818000000000005</v>
      </c>
      <c r="AC41" s="701">
        <v>52.818000000000005</v>
      </c>
    </row>
    <row r="42" spans="1:29" ht="52.5">
      <c r="A42" s="705">
        <v>9</v>
      </c>
      <c r="B42" s="192" t="s">
        <v>156</v>
      </c>
      <c r="C42" s="701">
        <v>152.46780000000001</v>
      </c>
      <c r="D42" s="701">
        <v>23.051300000000001</v>
      </c>
      <c r="E42" s="701">
        <v>23.051300000000001</v>
      </c>
      <c r="F42" s="701">
        <v>107.75309999999999</v>
      </c>
      <c r="G42" s="701">
        <v>1.2009999999999998</v>
      </c>
      <c r="H42" s="701">
        <v>1.2009999999999998</v>
      </c>
      <c r="I42" s="701">
        <v>5.375</v>
      </c>
      <c r="J42" s="701">
        <v>2.9733000000000001</v>
      </c>
      <c r="K42" s="701">
        <v>2.9733000000000001</v>
      </c>
      <c r="L42" s="701">
        <v>6.7076000000000002</v>
      </c>
      <c r="M42" s="701">
        <v>0.14710000000000001</v>
      </c>
      <c r="N42" s="701">
        <v>0.14710000000000001</v>
      </c>
      <c r="O42" s="701">
        <v>16.845800000000001</v>
      </c>
      <c r="P42" s="701">
        <v>0</v>
      </c>
      <c r="Q42" s="701">
        <v>0</v>
      </c>
      <c r="R42" s="701">
        <v>2.907</v>
      </c>
      <c r="S42" s="701">
        <v>0</v>
      </c>
      <c r="T42" s="701">
        <v>0</v>
      </c>
      <c r="U42" s="701">
        <v>2.0093999999999999</v>
      </c>
      <c r="V42" s="701">
        <v>0</v>
      </c>
      <c r="W42" s="701">
        <v>0</v>
      </c>
      <c r="X42" s="701">
        <v>116.75030000000001</v>
      </c>
      <c r="Y42" s="701">
        <v>192.85849999999999</v>
      </c>
      <c r="Z42" s="701">
        <v>192.85849999999999</v>
      </c>
      <c r="AA42" s="701">
        <v>410.81599999999997</v>
      </c>
      <c r="AB42" s="701">
        <v>220.2312</v>
      </c>
      <c r="AC42" s="701">
        <v>220.2312</v>
      </c>
    </row>
    <row r="43" spans="1:29" ht="30">
      <c r="A43" s="705">
        <v>10</v>
      </c>
      <c r="B43" s="192" t="s">
        <v>157</v>
      </c>
      <c r="C43" s="701">
        <v>385.83699999999999</v>
      </c>
      <c r="D43" s="701">
        <v>142.57419999999999</v>
      </c>
      <c r="E43" s="701">
        <v>142.57419999999999</v>
      </c>
      <c r="F43" s="701">
        <v>782.63070000000005</v>
      </c>
      <c r="G43" s="701">
        <v>168.6507</v>
      </c>
      <c r="H43" s="701">
        <v>168.6507</v>
      </c>
      <c r="I43" s="701">
        <v>0</v>
      </c>
      <c r="J43" s="701">
        <v>0</v>
      </c>
      <c r="K43" s="701">
        <v>0</v>
      </c>
      <c r="L43" s="701">
        <v>2.6345999999999998</v>
      </c>
      <c r="M43" s="701">
        <v>0.11599999999999999</v>
      </c>
      <c r="N43" s="701">
        <v>0.11599999999999999</v>
      </c>
      <c r="O43" s="701">
        <v>17.346500000000002</v>
      </c>
      <c r="P43" s="701">
        <v>0.42080000000000001</v>
      </c>
      <c r="Q43" s="701">
        <v>0.42080000000000001</v>
      </c>
      <c r="R43" s="701">
        <v>0.5</v>
      </c>
      <c r="S43" s="701">
        <v>0</v>
      </c>
      <c r="T43" s="701">
        <v>0</v>
      </c>
      <c r="U43" s="701">
        <v>0.03</v>
      </c>
      <c r="V43" s="701">
        <v>0</v>
      </c>
      <c r="W43" s="701">
        <v>0</v>
      </c>
      <c r="X43" s="701">
        <v>25.421999999999997</v>
      </c>
      <c r="Y43" s="701">
        <v>2.4272999999999998</v>
      </c>
      <c r="Z43" s="701">
        <v>2.4272999999999998</v>
      </c>
      <c r="AA43" s="701">
        <v>1214.4008000000001</v>
      </c>
      <c r="AB43" s="701">
        <v>314.18899999999996</v>
      </c>
      <c r="AC43" s="701">
        <v>314.18899999999996</v>
      </c>
    </row>
    <row r="44" spans="1:29" ht="52.5">
      <c r="A44" s="705">
        <v>11</v>
      </c>
      <c r="B44" s="192" t="s">
        <v>158</v>
      </c>
      <c r="C44" s="701">
        <v>184.20770000000002</v>
      </c>
      <c r="D44" s="701">
        <v>118.88120000000001</v>
      </c>
      <c r="E44" s="701">
        <v>118.88120000000001</v>
      </c>
      <c r="F44" s="701">
        <v>357.29910000000001</v>
      </c>
      <c r="G44" s="701">
        <v>507.31730000000005</v>
      </c>
      <c r="H44" s="701">
        <v>507.31730000000005</v>
      </c>
      <c r="I44" s="701">
        <v>3.7960000000000003</v>
      </c>
      <c r="J44" s="701">
        <v>0</v>
      </c>
      <c r="K44" s="701">
        <v>0</v>
      </c>
      <c r="L44" s="701">
        <v>15.549900000000001</v>
      </c>
      <c r="M44" s="701">
        <v>8.3100000000000007E-2</v>
      </c>
      <c r="N44" s="701">
        <v>8.3100000000000007E-2</v>
      </c>
      <c r="O44" s="701">
        <v>59.894300000000001</v>
      </c>
      <c r="P44" s="701">
        <v>4.7169999999999996</v>
      </c>
      <c r="Q44" s="701">
        <v>4.7169999999999996</v>
      </c>
      <c r="R44" s="701">
        <v>5.8015999999999996</v>
      </c>
      <c r="S44" s="701">
        <v>0.95</v>
      </c>
      <c r="T44" s="701">
        <v>0.95</v>
      </c>
      <c r="U44" s="701">
        <v>3.8464</v>
      </c>
      <c r="V44" s="701">
        <v>0</v>
      </c>
      <c r="W44" s="701">
        <v>0</v>
      </c>
      <c r="X44" s="701">
        <v>121.93350000000001</v>
      </c>
      <c r="Y44" s="701">
        <v>3.9544000000000001</v>
      </c>
      <c r="Z44" s="701">
        <v>3.9544000000000001</v>
      </c>
      <c r="AA44" s="701">
        <v>752.32850000000008</v>
      </c>
      <c r="AB44" s="701">
        <v>635.90300000000002</v>
      </c>
      <c r="AC44" s="701">
        <v>635.90300000000002</v>
      </c>
    </row>
    <row r="45" spans="1:29" ht="52.5">
      <c r="A45" s="705">
        <v>12</v>
      </c>
      <c r="B45" s="192" t="s">
        <v>609</v>
      </c>
      <c r="C45" s="701">
        <v>49.358500000000006</v>
      </c>
      <c r="D45" s="701">
        <v>29.793400000000002</v>
      </c>
      <c r="E45" s="701">
        <v>29.793400000000002</v>
      </c>
      <c r="F45" s="701">
        <v>95.717999999999989</v>
      </c>
      <c r="G45" s="701">
        <v>158.48750000000001</v>
      </c>
      <c r="H45" s="701">
        <v>158.48750000000001</v>
      </c>
      <c r="I45" s="701">
        <v>0</v>
      </c>
      <c r="J45" s="701">
        <v>0</v>
      </c>
      <c r="K45" s="701">
        <v>0</v>
      </c>
      <c r="L45" s="701">
        <v>6.3644000000000007</v>
      </c>
      <c r="M45" s="701">
        <v>4.3E-3</v>
      </c>
      <c r="N45" s="701">
        <v>4.3E-3</v>
      </c>
      <c r="O45" s="701">
        <v>25.134699999999999</v>
      </c>
      <c r="P45" s="701">
        <v>1.5066999999999999</v>
      </c>
      <c r="Q45" s="701">
        <v>1.5066999999999999</v>
      </c>
      <c r="R45" s="701">
        <v>0.77</v>
      </c>
      <c r="S45" s="701">
        <v>0</v>
      </c>
      <c r="T45" s="701">
        <v>0</v>
      </c>
      <c r="U45" s="701">
        <v>0.83</v>
      </c>
      <c r="V45" s="701">
        <v>0</v>
      </c>
      <c r="W45" s="701">
        <v>0</v>
      </c>
      <c r="X45" s="701">
        <v>15.1472</v>
      </c>
      <c r="Y45" s="701">
        <v>3.5799999999999998E-2</v>
      </c>
      <c r="Z45" s="701">
        <v>3.5799999999999998E-2</v>
      </c>
      <c r="AA45" s="701">
        <v>193.3228</v>
      </c>
      <c r="AB45" s="701">
        <v>189.82769999999999</v>
      </c>
      <c r="AC45" s="701">
        <v>189.82769999999999</v>
      </c>
    </row>
    <row r="46" spans="1:29" ht="30">
      <c r="A46" s="705">
        <v>13</v>
      </c>
      <c r="B46" s="192" t="s">
        <v>160</v>
      </c>
      <c r="C46" s="701">
        <v>86.496800000000007</v>
      </c>
      <c r="D46" s="701">
        <v>93.919531537999987</v>
      </c>
      <c r="E46" s="701">
        <v>93.919531537999987</v>
      </c>
      <c r="F46" s="701">
        <v>884.70979999999997</v>
      </c>
      <c r="G46" s="701">
        <v>719.30098154299992</v>
      </c>
      <c r="H46" s="701">
        <v>719.30098154299992</v>
      </c>
      <c r="I46" s="701">
        <v>1.61</v>
      </c>
      <c r="J46" s="701">
        <v>0</v>
      </c>
      <c r="K46" s="701">
        <v>0</v>
      </c>
      <c r="L46" s="701">
        <v>5.4385000000000003</v>
      </c>
      <c r="M46" s="701">
        <v>0</v>
      </c>
      <c r="N46" s="701">
        <v>0</v>
      </c>
      <c r="O46" s="701">
        <v>14.470499999999999</v>
      </c>
      <c r="P46" s="701">
        <v>0</v>
      </c>
      <c r="Q46" s="701">
        <v>0</v>
      </c>
      <c r="R46" s="701">
        <v>1.7712000000000001</v>
      </c>
      <c r="S46" s="701">
        <v>0</v>
      </c>
      <c r="T46" s="701">
        <v>0</v>
      </c>
      <c r="U46" s="701">
        <v>1.4602999999999999</v>
      </c>
      <c r="V46" s="701">
        <v>0</v>
      </c>
      <c r="W46" s="701">
        <v>0</v>
      </c>
      <c r="X46" s="701">
        <v>9.6236999999999995</v>
      </c>
      <c r="Y46" s="701">
        <v>0.2</v>
      </c>
      <c r="Z46" s="701">
        <v>0.2</v>
      </c>
      <c r="AA46" s="701">
        <v>1005.5808000000001</v>
      </c>
      <c r="AB46" s="701">
        <v>813.42051308099997</v>
      </c>
      <c r="AC46" s="701">
        <v>813.42051308099997</v>
      </c>
    </row>
    <row r="47" spans="1:29" ht="30">
      <c r="A47" s="705">
        <v>14</v>
      </c>
      <c r="B47" s="702" t="s">
        <v>161</v>
      </c>
      <c r="C47" s="701">
        <v>1882.1451999999999</v>
      </c>
      <c r="D47" s="701">
        <v>546.05630368395202</v>
      </c>
      <c r="E47" s="701">
        <v>546.05630368395202</v>
      </c>
      <c r="F47" s="701">
        <v>1722.1744000000001</v>
      </c>
      <c r="G47" s="701">
        <v>836.49038575859004</v>
      </c>
      <c r="H47" s="701">
        <v>836.49038575859004</v>
      </c>
      <c r="I47" s="701">
        <v>35.542000000000002</v>
      </c>
      <c r="J47" s="701">
        <v>0</v>
      </c>
      <c r="K47" s="701">
        <v>0</v>
      </c>
      <c r="L47" s="701">
        <v>61.265799999999999</v>
      </c>
      <c r="M47" s="701">
        <v>0</v>
      </c>
      <c r="N47" s="701">
        <v>0</v>
      </c>
      <c r="O47" s="701">
        <v>370.4332</v>
      </c>
      <c r="P47" s="701">
        <v>575.56288050000001</v>
      </c>
      <c r="Q47" s="701">
        <v>575.56288050000001</v>
      </c>
      <c r="R47" s="701">
        <v>17.803100000000001</v>
      </c>
      <c r="S47" s="701">
        <v>0</v>
      </c>
      <c r="T47" s="701">
        <v>0</v>
      </c>
      <c r="U47" s="701">
        <v>13.039000000000001</v>
      </c>
      <c r="V47" s="701">
        <v>0</v>
      </c>
      <c r="W47" s="701">
        <v>0</v>
      </c>
      <c r="X47" s="701">
        <v>345.96600000000001</v>
      </c>
      <c r="Y47" s="701">
        <v>0.50485000000000002</v>
      </c>
      <c r="Z47" s="701">
        <v>0.50485000000000002</v>
      </c>
      <c r="AA47" s="701">
        <v>4448.3687</v>
      </c>
      <c r="AB47" s="701">
        <v>1958.6144199425419</v>
      </c>
      <c r="AC47" s="701">
        <v>1958.6144199425419</v>
      </c>
    </row>
    <row r="48" spans="1:29" ht="30">
      <c r="A48" s="705">
        <v>15</v>
      </c>
      <c r="B48" s="702" t="s">
        <v>162</v>
      </c>
      <c r="C48" s="701">
        <v>1197.1034</v>
      </c>
      <c r="D48" s="701">
        <v>336.2121606</v>
      </c>
      <c r="E48" s="701">
        <v>336.2121606</v>
      </c>
      <c r="F48" s="701">
        <v>495.13699999999994</v>
      </c>
      <c r="G48" s="701">
        <v>149.48799445650999</v>
      </c>
      <c r="H48" s="701">
        <v>149.48799445650999</v>
      </c>
      <c r="I48" s="701">
        <v>45.426499999999997</v>
      </c>
      <c r="J48" s="701">
        <v>0</v>
      </c>
      <c r="K48" s="701">
        <v>0</v>
      </c>
      <c r="L48" s="701">
        <v>89.355100000000007</v>
      </c>
      <c r="M48" s="701">
        <v>6.6798207560000007</v>
      </c>
      <c r="N48" s="701">
        <v>6.6798207560000007</v>
      </c>
      <c r="O48" s="701">
        <v>293.5104</v>
      </c>
      <c r="P48" s="701">
        <v>28.817166200000003</v>
      </c>
      <c r="Q48" s="701">
        <v>28.817166200000003</v>
      </c>
      <c r="R48" s="701">
        <v>20.165900000000001</v>
      </c>
      <c r="S48" s="701">
        <v>0</v>
      </c>
      <c r="T48" s="701">
        <v>0</v>
      </c>
      <c r="U48" s="701">
        <v>11.980599999999999</v>
      </c>
      <c r="V48" s="701">
        <v>0</v>
      </c>
      <c r="W48" s="701">
        <v>0</v>
      </c>
      <c r="X48" s="701">
        <v>247.16540000000001</v>
      </c>
      <c r="Y48" s="701">
        <v>5.0919999999999993E-2</v>
      </c>
      <c r="Z48" s="701">
        <v>5.0919999999999993E-2</v>
      </c>
      <c r="AA48" s="701">
        <v>2399.8442999999997</v>
      </c>
      <c r="AB48" s="701">
        <v>521.24806201250988</v>
      </c>
      <c r="AC48" s="701">
        <v>521.24806201250988</v>
      </c>
    </row>
    <row r="49" spans="1:30" ht="45.95" customHeight="1">
      <c r="A49" s="705">
        <v>16</v>
      </c>
      <c r="B49" s="702" t="s">
        <v>45</v>
      </c>
      <c r="C49" s="701">
        <v>1933.5744</v>
      </c>
      <c r="D49" s="701">
        <v>661.16217693400006</v>
      </c>
      <c r="E49" s="701">
        <v>661.16217693400006</v>
      </c>
      <c r="F49" s="701">
        <v>3259.4615999999996</v>
      </c>
      <c r="G49" s="701">
        <v>1170.271368895</v>
      </c>
      <c r="H49" s="701">
        <v>1170.271368895</v>
      </c>
      <c r="I49" s="701">
        <v>81.646000000000001</v>
      </c>
      <c r="J49" s="701">
        <v>13.880527220999999</v>
      </c>
      <c r="K49" s="701">
        <v>13.880527220999999</v>
      </c>
      <c r="L49" s="701">
        <v>76.266800000000003</v>
      </c>
      <c r="M49" s="701">
        <v>0</v>
      </c>
      <c r="N49" s="701">
        <v>0</v>
      </c>
      <c r="O49" s="701">
        <v>298.80459999999999</v>
      </c>
      <c r="P49" s="701">
        <v>16.087121700000001</v>
      </c>
      <c r="Q49" s="701">
        <v>16.087121700000001</v>
      </c>
      <c r="R49" s="701">
        <v>30.037044000000002</v>
      </c>
      <c r="S49" s="701">
        <v>0</v>
      </c>
      <c r="T49" s="701">
        <v>0</v>
      </c>
      <c r="U49" s="701">
        <v>18.278307999999999</v>
      </c>
      <c r="V49" s="701">
        <v>0</v>
      </c>
      <c r="W49" s="701">
        <v>0</v>
      </c>
      <c r="X49" s="701">
        <v>230.31814800000001</v>
      </c>
      <c r="Y49" s="701">
        <v>25.499097700000004</v>
      </c>
      <c r="Z49" s="701">
        <v>25.499097700000004</v>
      </c>
      <c r="AA49" s="701">
        <v>5928.3868999999995</v>
      </c>
      <c r="AB49" s="701">
        <v>1886.9002924500001</v>
      </c>
      <c r="AC49" s="701">
        <v>1886.9002924500001</v>
      </c>
    </row>
    <row r="50" spans="1:30" ht="45.95" customHeight="1">
      <c r="A50" s="705">
        <v>17</v>
      </c>
      <c r="B50" s="702" t="s">
        <v>163</v>
      </c>
      <c r="C50" s="701">
        <v>270.17099999999999</v>
      </c>
      <c r="D50" s="701">
        <v>231.87</v>
      </c>
      <c r="E50" s="701">
        <v>231.87</v>
      </c>
      <c r="F50" s="701">
        <v>3038.5446000000002</v>
      </c>
      <c r="G50" s="701">
        <v>594.39</v>
      </c>
      <c r="H50" s="701">
        <v>594.39</v>
      </c>
      <c r="I50" s="701">
        <v>5.2</v>
      </c>
      <c r="J50" s="701">
        <v>0</v>
      </c>
      <c r="K50" s="701">
        <v>0</v>
      </c>
      <c r="L50" s="701">
        <v>16.055</v>
      </c>
      <c r="M50" s="701">
        <v>0</v>
      </c>
      <c r="N50" s="701">
        <v>0</v>
      </c>
      <c r="O50" s="701">
        <v>28.5229</v>
      </c>
      <c r="P50" s="701">
        <v>0</v>
      </c>
      <c r="Q50" s="701">
        <v>0</v>
      </c>
      <c r="R50" s="701">
        <v>4.1200999999999999</v>
      </c>
      <c r="S50" s="701">
        <v>0</v>
      </c>
      <c r="T50" s="701">
        <v>0</v>
      </c>
      <c r="U50" s="701">
        <v>4.1004000000000005</v>
      </c>
      <c r="V50" s="701">
        <v>0</v>
      </c>
      <c r="W50" s="701">
        <v>0</v>
      </c>
      <c r="X50" s="701">
        <v>772.14600000000007</v>
      </c>
      <c r="Y50" s="701">
        <v>15.07</v>
      </c>
      <c r="Z50" s="701">
        <v>15.07</v>
      </c>
      <c r="AA50" s="701">
        <v>4138.8599999999997</v>
      </c>
      <c r="AB50" s="701">
        <v>841.33</v>
      </c>
      <c r="AC50" s="701">
        <v>841.33</v>
      </c>
    </row>
    <row r="51" spans="1:30" ht="45.95" customHeight="1">
      <c r="A51" s="705">
        <v>18</v>
      </c>
      <c r="B51" s="702" t="s">
        <v>164</v>
      </c>
      <c r="C51" s="701">
        <v>0</v>
      </c>
      <c r="D51" s="701">
        <v>4.8962000000000003</v>
      </c>
      <c r="E51" s="701">
        <v>4.8962000000000003</v>
      </c>
      <c r="F51" s="701">
        <v>0</v>
      </c>
      <c r="G51" s="701">
        <v>41.508599999999994</v>
      </c>
      <c r="H51" s="701">
        <v>41.508599999999994</v>
      </c>
      <c r="I51" s="701">
        <v>0</v>
      </c>
      <c r="J51" s="701">
        <v>0</v>
      </c>
      <c r="K51" s="701">
        <v>0</v>
      </c>
      <c r="L51" s="701">
        <v>0</v>
      </c>
      <c r="M51" s="701">
        <v>0</v>
      </c>
      <c r="N51" s="701">
        <v>0</v>
      </c>
      <c r="O51" s="701">
        <v>0</v>
      </c>
      <c r="P51" s="701">
        <v>0</v>
      </c>
      <c r="Q51" s="701">
        <v>0</v>
      </c>
      <c r="R51" s="701">
        <v>0</v>
      </c>
      <c r="S51" s="701">
        <v>0</v>
      </c>
      <c r="T51" s="701">
        <v>0</v>
      </c>
      <c r="U51" s="701">
        <v>0</v>
      </c>
      <c r="V51" s="701">
        <v>0</v>
      </c>
      <c r="W51" s="701">
        <v>0</v>
      </c>
      <c r="X51" s="701">
        <v>0</v>
      </c>
      <c r="Y51" s="701">
        <v>0.22409999999999999</v>
      </c>
      <c r="Z51" s="701">
        <v>0.22409999999999999</v>
      </c>
      <c r="AA51" s="701">
        <v>0</v>
      </c>
      <c r="AB51" s="701">
        <v>46.628899999999994</v>
      </c>
      <c r="AC51" s="701">
        <v>46.628899999999994</v>
      </c>
    </row>
    <row r="52" spans="1:30" ht="45.95" customHeight="1">
      <c r="A52" s="706"/>
      <c r="B52" s="700" t="s">
        <v>69</v>
      </c>
      <c r="C52" s="698">
        <v>10599.7755</v>
      </c>
      <c r="D52" s="698">
        <v>3437.1281838596678</v>
      </c>
      <c r="E52" s="698">
        <v>3437.1281838596678</v>
      </c>
      <c r="F52" s="698">
        <v>14989.773999999999</v>
      </c>
      <c r="G52" s="698">
        <v>5566.359871117751</v>
      </c>
      <c r="H52" s="698">
        <v>5566.359871117751</v>
      </c>
      <c r="I52" s="698">
        <v>271.92549999999994</v>
      </c>
      <c r="J52" s="698">
        <v>16.853827221</v>
      </c>
      <c r="K52" s="698">
        <v>16.853827221</v>
      </c>
      <c r="L52" s="698">
        <v>563.6046</v>
      </c>
      <c r="M52" s="698">
        <v>13.103224156</v>
      </c>
      <c r="N52" s="698">
        <v>13.103224156</v>
      </c>
      <c r="O52" s="698">
        <v>1952.0348000000001</v>
      </c>
      <c r="P52" s="698">
        <v>696.12653050000006</v>
      </c>
      <c r="Q52" s="698">
        <v>696.12653050000006</v>
      </c>
      <c r="R52" s="698">
        <v>153.17919600000002</v>
      </c>
      <c r="S52" s="698">
        <v>1</v>
      </c>
      <c r="T52" s="698">
        <v>1</v>
      </c>
      <c r="U52" s="698">
        <v>108.19962199999998</v>
      </c>
      <c r="V52" s="698">
        <v>0.05</v>
      </c>
      <c r="W52" s="698">
        <v>0.05</v>
      </c>
      <c r="X52" s="698">
        <v>3080.3062820000005</v>
      </c>
      <c r="Y52" s="698">
        <v>294.37709259999997</v>
      </c>
      <c r="Z52" s="698">
        <v>294.37709259999997</v>
      </c>
      <c r="AA52" s="698">
        <v>31718.799500000008</v>
      </c>
      <c r="AB52" s="698">
        <v>10024.998729454419</v>
      </c>
      <c r="AC52" s="698">
        <v>10024.998729454419</v>
      </c>
    </row>
    <row r="53" spans="1:30" ht="45.95" customHeight="1">
      <c r="A53" s="706" t="s">
        <v>70</v>
      </c>
      <c r="B53" s="700" t="s">
        <v>71</v>
      </c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8"/>
      <c r="AA53" s="698"/>
      <c r="AB53" s="698"/>
      <c r="AC53" s="698"/>
    </row>
    <row r="54" spans="1:30" ht="45.95" customHeight="1">
      <c r="A54" s="706">
        <v>1</v>
      </c>
      <c r="B54" s="700" t="s">
        <v>165</v>
      </c>
      <c r="C54" s="701">
        <v>3294.1752000000001</v>
      </c>
      <c r="D54" s="701">
        <v>592.55999999999995</v>
      </c>
      <c r="E54" s="701">
        <v>592.55999999999995</v>
      </c>
      <c r="F54" s="701">
        <v>434.96530000000001</v>
      </c>
      <c r="G54" s="701">
        <v>97.45</v>
      </c>
      <c r="H54" s="701">
        <v>97.45</v>
      </c>
      <c r="I54" s="701">
        <v>14.742000000000001</v>
      </c>
      <c r="J54" s="701">
        <v>0</v>
      </c>
      <c r="K54" s="701">
        <v>0</v>
      </c>
      <c r="L54" s="701">
        <v>135.8373</v>
      </c>
      <c r="M54" s="701">
        <v>1.02</v>
      </c>
      <c r="N54" s="701">
        <v>1.02</v>
      </c>
      <c r="O54" s="701">
        <v>372.24400000000003</v>
      </c>
      <c r="P54" s="701">
        <v>16.62</v>
      </c>
      <c r="Q54" s="701">
        <v>16.62</v>
      </c>
      <c r="R54" s="701">
        <v>45.460100000000004</v>
      </c>
      <c r="S54" s="701">
        <v>0</v>
      </c>
      <c r="T54" s="701">
        <v>0</v>
      </c>
      <c r="U54" s="701">
        <v>26.3704</v>
      </c>
      <c r="V54" s="701">
        <v>0.01</v>
      </c>
      <c r="W54" s="701">
        <v>0.01</v>
      </c>
      <c r="X54" s="701">
        <v>506.39499999999998</v>
      </c>
      <c r="Y54" s="701">
        <v>11.74</v>
      </c>
      <c r="Z54" s="701">
        <v>11.74</v>
      </c>
      <c r="AA54" s="701">
        <v>4830.1893</v>
      </c>
      <c r="AB54" s="701">
        <v>719.4</v>
      </c>
      <c r="AC54" s="701">
        <v>719.4</v>
      </c>
    </row>
    <row r="55" spans="1:30" ht="45.95" customHeight="1">
      <c r="A55" s="705">
        <v>2</v>
      </c>
      <c r="B55" s="707" t="s">
        <v>166</v>
      </c>
      <c r="C55" s="701">
        <v>7365.8217000000004</v>
      </c>
      <c r="D55" s="701">
        <v>770.55</v>
      </c>
      <c r="E55" s="701">
        <v>770.55</v>
      </c>
      <c r="F55" s="701">
        <v>1196.4633000000001</v>
      </c>
      <c r="G55" s="701">
        <v>207.99</v>
      </c>
      <c r="H55" s="701">
        <v>207.99</v>
      </c>
      <c r="I55" s="701">
        <v>0</v>
      </c>
      <c r="J55" s="701">
        <v>0</v>
      </c>
      <c r="K55" s="701">
        <v>0</v>
      </c>
      <c r="L55" s="701">
        <v>161.74450000000002</v>
      </c>
      <c r="M55" s="701">
        <v>2.34</v>
      </c>
      <c r="N55" s="701">
        <v>2.34</v>
      </c>
      <c r="O55" s="701">
        <v>613.1798</v>
      </c>
      <c r="P55" s="701">
        <v>28.03</v>
      </c>
      <c r="Q55" s="701">
        <v>28.03</v>
      </c>
      <c r="R55" s="701">
        <v>16.215447999999999</v>
      </c>
      <c r="S55" s="701">
        <v>0.69</v>
      </c>
      <c r="T55" s="701">
        <v>0.69</v>
      </c>
      <c r="U55" s="701">
        <v>40.993910999999997</v>
      </c>
      <c r="V55" s="701">
        <v>0.19</v>
      </c>
      <c r="W55" s="701">
        <v>0.19</v>
      </c>
      <c r="X55" s="701">
        <v>439.80284099999994</v>
      </c>
      <c r="Y55" s="701">
        <v>0</v>
      </c>
      <c r="Z55" s="701">
        <v>0</v>
      </c>
      <c r="AA55" s="701">
        <v>9834.2214999999997</v>
      </c>
      <c r="AB55" s="701">
        <v>1009.79</v>
      </c>
      <c r="AC55" s="701">
        <v>1009.79</v>
      </c>
    </row>
    <row r="56" spans="1:30" ht="45.95" customHeight="1">
      <c r="A56" s="705">
        <v>3</v>
      </c>
      <c r="B56" s="707" t="s">
        <v>167</v>
      </c>
      <c r="C56" s="701">
        <v>5824.821899999999</v>
      </c>
      <c r="D56" s="701">
        <v>653.91</v>
      </c>
      <c r="E56" s="701">
        <v>653.91</v>
      </c>
      <c r="F56" s="701">
        <v>764.66970000000003</v>
      </c>
      <c r="G56" s="701">
        <v>172.215</v>
      </c>
      <c r="H56" s="701">
        <v>172.215</v>
      </c>
      <c r="I56" s="701">
        <v>21.5</v>
      </c>
      <c r="J56" s="701">
        <v>0</v>
      </c>
      <c r="K56" s="701">
        <v>0</v>
      </c>
      <c r="L56" s="701">
        <v>67.476500000000001</v>
      </c>
      <c r="M56" s="701">
        <v>2.2880000000000003</v>
      </c>
      <c r="N56" s="701">
        <v>2.2880000000000003</v>
      </c>
      <c r="O56" s="701">
        <v>200.22099999999998</v>
      </c>
      <c r="P56" s="701">
        <v>37.222000000000001</v>
      </c>
      <c r="Q56" s="701">
        <v>37.222000000000001</v>
      </c>
      <c r="R56" s="701">
        <v>21.896599999999999</v>
      </c>
      <c r="S56" s="701">
        <v>0</v>
      </c>
      <c r="T56" s="701">
        <v>0</v>
      </c>
      <c r="U56" s="701">
        <v>12.5701</v>
      </c>
      <c r="V56" s="701">
        <v>0.25700000000000001</v>
      </c>
      <c r="W56" s="701">
        <v>0.25700000000000001</v>
      </c>
      <c r="X56" s="701">
        <v>636.5258</v>
      </c>
      <c r="Y56" s="701">
        <v>56.73</v>
      </c>
      <c r="Z56" s="701">
        <v>56.73</v>
      </c>
      <c r="AA56" s="701">
        <v>7549.6815999999999</v>
      </c>
      <c r="AB56" s="701">
        <v>922.62199999999996</v>
      </c>
      <c r="AC56" s="701">
        <v>922.62199999999996</v>
      </c>
    </row>
    <row r="57" spans="1:30" ht="45.95" customHeight="1">
      <c r="A57" s="706"/>
      <c r="B57" s="700" t="s">
        <v>72</v>
      </c>
      <c r="C57" s="698">
        <v>16484.818799999997</v>
      </c>
      <c r="D57" s="698">
        <v>2017.02</v>
      </c>
      <c r="E57" s="698">
        <v>2017.02</v>
      </c>
      <c r="F57" s="698">
        <v>2396.0982999999997</v>
      </c>
      <c r="G57" s="698">
        <v>477.65499999999997</v>
      </c>
      <c r="H57" s="698">
        <v>477.65499999999997</v>
      </c>
      <c r="I57" s="698">
        <v>36.241999999999997</v>
      </c>
      <c r="J57" s="698">
        <v>0</v>
      </c>
      <c r="K57" s="698">
        <v>0</v>
      </c>
      <c r="L57" s="698">
        <v>365.05830000000003</v>
      </c>
      <c r="M57" s="698">
        <v>5.6479999999999997</v>
      </c>
      <c r="N57" s="698">
        <v>5.6479999999999997</v>
      </c>
      <c r="O57" s="698">
        <v>1185.6448</v>
      </c>
      <c r="P57" s="698">
        <v>81.872</v>
      </c>
      <c r="Q57" s="698">
        <v>81.872</v>
      </c>
      <c r="R57" s="698">
        <v>83.572147999999999</v>
      </c>
      <c r="S57" s="698">
        <v>0.69</v>
      </c>
      <c r="T57" s="698">
        <v>0.69</v>
      </c>
      <c r="U57" s="698">
        <v>79.934410999999997</v>
      </c>
      <c r="V57" s="698">
        <v>0.45700000000000002</v>
      </c>
      <c r="W57" s="698">
        <v>0.45700000000000002</v>
      </c>
      <c r="X57" s="698">
        <v>1582.723641</v>
      </c>
      <c r="Y57" s="698">
        <v>68.47</v>
      </c>
      <c r="Z57" s="698">
        <v>68.47</v>
      </c>
      <c r="AA57" s="698">
        <v>22214.092400000001</v>
      </c>
      <c r="AB57" s="698">
        <v>2651.8119999999999</v>
      </c>
      <c r="AC57" s="698">
        <v>2651.8119999999999</v>
      </c>
    </row>
    <row r="58" spans="1:30" ht="45.95" customHeight="1">
      <c r="A58" s="700" t="s">
        <v>73</v>
      </c>
      <c r="B58" s="708"/>
      <c r="C58" s="698">
        <v>66082.205199999997</v>
      </c>
      <c r="D58" s="698">
        <v>15720.449183522671</v>
      </c>
      <c r="E58" s="698">
        <v>15720.449183522671</v>
      </c>
      <c r="F58" s="698">
        <v>52737.723100000003</v>
      </c>
      <c r="G58" s="698">
        <v>19846.334662628862</v>
      </c>
      <c r="H58" s="698">
        <v>19846.334662628862</v>
      </c>
      <c r="I58" s="698">
        <v>2611.0529000000001</v>
      </c>
      <c r="J58" s="698">
        <v>447.76342722100003</v>
      </c>
      <c r="K58" s="698">
        <v>447.76342722100003</v>
      </c>
      <c r="L58" s="698">
        <v>4053.9954000000002</v>
      </c>
      <c r="M58" s="698">
        <v>165.64978200200002</v>
      </c>
      <c r="N58" s="698">
        <v>165.64978200200002</v>
      </c>
      <c r="O58" s="698">
        <v>14830.275100000001</v>
      </c>
      <c r="P58" s="698">
        <v>1434.5615184943331</v>
      </c>
      <c r="Q58" s="698">
        <v>1434.5615184943331</v>
      </c>
      <c r="R58" s="698">
        <v>935.52282799999989</v>
      </c>
      <c r="S58" s="698">
        <v>14.942156049999999</v>
      </c>
      <c r="T58" s="698">
        <v>14.942156049999999</v>
      </c>
      <c r="U58" s="698">
        <v>1182.492596</v>
      </c>
      <c r="V58" s="698">
        <v>27.790599999999998</v>
      </c>
      <c r="W58" s="698">
        <v>27.790599999999998</v>
      </c>
      <c r="X58" s="698">
        <v>11539.545975999999</v>
      </c>
      <c r="Y58" s="698">
        <v>442.97219244781996</v>
      </c>
      <c r="Z58" s="698">
        <v>442.97219244781996</v>
      </c>
      <c r="AA58" s="698">
        <v>153972.8131</v>
      </c>
      <c r="AB58" s="698">
        <v>38100.463522366685</v>
      </c>
      <c r="AC58" s="698">
        <v>38100.463522366685</v>
      </c>
      <c r="AD58" s="709"/>
    </row>
    <row r="59" spans="1:30" ht="45.95" customHeight="1">
      <c r="A59" s="700" t="s">
        <v>232</v>
      </c>
      <c r="B59" s="700"/>
      <c r="C59" s="698">
        <v>82567.02399999999</v>
      </c>
      <c r="D59" s="698">
        <v>17737.469183522669</v>
      </c>
      <c r="E59" s="698">
        <v>17737.469183522669</v>
      </c>
      <c r="F59" s="698">
        <v>55133.821400000008</v>
      </c>
      <c r="G59" s="698">
        <v>20323.989662628865</v>
      </c>
      <c r="H59" s="698">
        <v>20323.989662628865</v>
      </c>
      <c r="I59" s="698">
        <v>2647.2948999999999</v>
      </c>
      <c r="J59" s="698">
        <v>447.76342722100003</v>
      </c>
      <c r="K59" s="698">
        <v>447.76342722100003</v>
      </c>
      <c r="L59" s="698">
        <v>4419.0537000000004</v>
      </c>
      <c r="M59" s="698">
        <v>171.29778200200002</v>
      </c>
      <c r="N59" s="698">
        <v>171.29778200200002</v>
      </c>
      <c r="O59" s="698">
        <v>16015.919900000001</v>
      </c>
      <c r="P59" s="698">
        <v>1516.4335184943332</v>
      </c>
      <c r="Q59" s="698">
        <v>1516.4335184943332</v>
      </c>
      <c r="R59" s="698">
        <v>1019.0949759999999</v>
      </c>
      <c r="S59" s="698">
        <v>15.632156049999999</v>
      </c>
      <c r="T59" s="698">
        <v>15.632156049999999</v>
      </c>
      <c r="U59" s="698">
        <v>1262.427007</v>
      </c>
      <c r="V59" s="698">
        <v>28.247599999999998</v>
      </c>
      <c r="W59" s="698">
        <v>28.247599999999998</v>
      </c>
      <c r="X59" s="698">
        <v>13122.269616999998</v>
      </c>
      <c r="Y59" s="698">
        <v>511.44219244781999</v>
      </c>
      <c r="Z59" s="698">
        <v>511.44219244781999</v>
      </c>
      <c r="AA59" s="698">
        <v>176186.90549999999</v>
      </c>
      <c r="AB59" s="698">
        <v>40752.275522366683</v>
      </c>
      <c r="AC59" s="698">
        <v>40752.275522366683</v>
      </c>
    </row>
    <row r="60" spans="1:30" ht="45.95" customHeight="1">
      <c r="A60" s="706" t="s">
        <v>75</v>
      </c>
      <c r="B60" s="700" t="s">
        <v>76</v>
      </c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710"/>
      <c r="Y60" s="710"/>
      <c r="Z60" s="710"/>
      <c r="AA60" s="710"/>
      <c r="AB60" s="710"/>
      <c r="AC60" s="710"/>
    </row>
    <row r="61" spans="1:30" ht="45.95" customHeight="1">
      <c r="A61" s="705">
        <v>1</v>
      </c>
      <c r="B61" s="707" t="s">
        <v>168</v>
      </c>
      <c r="C61" s="701">
        <v>606.3981</v>
      </c>
      <c r="D61" s="701">
        <v>1.2052</v>
      </c>
      <c r="E61" s="701">
        <v>1.2052</v>
      </c>
      <c r="F61" s="701">
        <v>142.2319</v>
      </c>
      <c r="G61" s="701">
        <v>0</v>
      </c>
      <c r="H61" s="701">
        <v>0</v>
      </c>
      <c r="I61" s="701">
        <v>0</v>
      </c>
      <c r="J61" s="701">
        <v>0</v>
      </c>
      <c r="K61" s="701">
        <v>0</v>
      </c>
      <c r="L61" s="701">
        <v>2.3140000000000001</v>
      </c>
      <c r="M61" s="701">
        <v>0</v>
      </c>
      <c r="N61" s="701">
        <v>0</v>
      </c>
      <c r="O61" s="701">
        <v>8.7263000000000002</v>
      </c>
      <c r="P61" s="701">
        <v>0</v>
      </c>
      <c r="Q61" s="701">
        <v>0</v>
      </c>
      <c r="R61" s="701">
        <v>7.4999999999999997E-3</v>
      </c>
      <c r="S61" s="701">
        <v>0</v>
      </c>
      <c r="T61" s="701">
        <v>0</v>
      </c>
      <c r="U61" s="701">
        <v>0.39360000000000001</v>
      </c>
      <c r="V61" s="701">
        <v>0</v>
      </c>
      <c r="W61" s="701">
        <v>0</v>
      </c>
      <c r="X61" s="701">
        <v>39.078499999999998</v>
      </c>
      <c r="Y61" s="701">
        <v>0</v>
      </c>
      <c r="Z61" s="701">
        <v>0</v>
      </c>
      <c r="AA61" s="701">
        <v>799.1499</v>
      </c>
      <c r="AB61" s="701">
        <v>1.2052</v>
      </c>
      <c r="AC61" s="701">
        <v>1.2052</v>
      </c>
    </row>
    <row r="62" spans="1:30" ht="45.95" customHeight="1">
      <c r="A62" s="705">
        <v>2</v>
      </c>
      <c r="B62" s="707" t="s">
        <v>169</v>
      </c>
      <c r="C62" s="701">
        <v>13108.6522</v>
      </c>
      <c r="D62" s="701">
        <v>2792.1111000000001</v>
      </c>
      <c r="E62" s="701">
        <v>2792.1111000000001</v>
      </c>
      <c r="F62" s="701">
        <v>1561.8570999999999</v>
      </c>
      <c r="G62" s="701">
        <v>0</v>
      </c>
      <c r="H62" s="701">
        <v>0</v>
      </c>
      <c r="I62" s="701">
        <v>1.85</v>
      </c>
      <c r="J62" s="701">
        <v>0</v>
      </c>
      <c r="K62" s="701">
        <v>0</v>
      </c>
      <c r="L62" s="701">
        <v>31.566100000000002</v>
      </c>
      <c r="M62" s="701">
        <v>0</v>
      </c>
      <c r="N62" s="701">
        <v>0</v>
      </c>
      <c r="O62" s="701">
        <v>202.26849999999999</v>
      </c>
      <c r="P62" s="701">
        <v>0</v>
      </c>
      <c r="Q62" s="701">
        <v>0</v>
      </c>
      <c r="R62" s="701">
        <v>345.92190000000005</v>
      </c>
      <c r="S62" s="701">
        <v>0</v>
      </c>
      <c r="T62" s="701">
        <v>0</v>
      </c>
      <c r="U62" s="701">
        <v>80.134</v>
      </c>
      <c r="V62" s="701">
        <v>0</v>
      </c>
      <c r="W62" s="701">
        <v>0</v>
      </c>
      <c r="X62" s="701">
        <v>708.15240000000006</v>
      </c>
      <c r="Y62" s="701">
        <v>0</v>
      </c>
      <c r="Z62" s="701">
        <v>0</v>
      </c>
      <c r="AA62" s="701">
        <v>16040.4022</v>
      </c>
      <c r="AB62" s="701">
        <v>2792.1111000000001</v>
      </c>
      <c r="AC62" s="701">
        <v>2792.1111000000001</v>
      </c>
    </row>
    <row r="63" spans="1:30" ht="45.95" customHeight="1">
      <c r="A63" s="705">
        <v>3</v>
      </c>
      <c r="B63" s="707" t="s">
        <v>170</v>
      </c>
      <c r="C63" s="701">
        <v>2299.3991000000001</v>
      </c>
      <c r="D63" s="701">
        <v>0</v>
      </c>
      <c r="E63" s="701">
        <v>0</v>
      </c>
      <c r="F63" s="701">
        <v>800.26610000000005</v>
      </c>
      <c r="G63" s="701">
        <v>0</v>
      </c>
      <c r="H63" s="701">
        <v>0</v>
      </c>
      <c r="I63" s="701">
        <v>0</v>
      </c>
      <c r="J63" s="701">
        <v>0</v>
      </c>
      <c r="K63" s="701">
        <v>0</v>
      </c>
      <c r="L63" s="701">
        <v>145.7149</v>
      </c>
      <c r="M63" s="701">
        <v>0</v>
      </c>
      <c r="N63" s="701">
        <v>0</v>
      </c>
      <c r="O63" s="701">
        <v>519.53010000000006</v>
      </c>
      <c r="P63" s="701">
        <v>0</v>
      </c>
      <c r="Q63" s="701">
        <v>0</v>
      </c>
      <c r="R63" s="701">
        <v>1.3474999999999999</v>
      </c>
      <c r="S63" s="701">
        <v>0</v>
      </c>
      <c r="T63" s="701">
        <v>0</v>
      </c>
      <c r="U63" s="701">
        <v>88.0107</v>
      </c>
      <c r="V63" s="701">
        <v>0</v>
      </c>
      <c r="W63" s="701">
        <v>0</v>
      </c>
      <c r="X63" s="701">
        <v>453.56089999999995</v>
      </c>
      <c r="Y63" s="701">
        <v>0</v>
      </c>
      <c r="Z63" s="701">
        <v>0</v>
      </c>
      <c r="AA63" s="701">
        <v>4307.8293000000003</v>
      </c>
      <c r="AB63" s="701">
        <v>0</v>
      </c>
      <c r="AC63" s="701">
        <v>0</v>
      </c>
    </row>
    <row r="64" spans="1:30" ht="45.95" customHeight="1">
      <c r="A64" s="706"/>
      <c r="B64" s="700" t="s">
        <v>171</v>
      </c>
      <c r="C64" s="701">
        <v>16014.4494</v>
      </c>
      <c r="D64" s="701">
        <v>2793.3163</v>
      </c>
      <c r="E64" s="701">
        <v>2793.3163</v>
      </c>
      <c r="F64" s="701">
        <v>2504.3551000000002</v>
      </c>
      <c r="G64" s="701">
        <v>0</v>
      </c>
      <c r="H64" s="701">
        <v>0</v>
      </c>
      <c r="I64" s="701">
        <v>1.85</v>
      </c>
      <c r="J64" s="701">
        <v>0</v>
      </c>
      <c r="K64" s="701">
        <v>0</v>
      </c>
      <c r="L64" s="701">
        <v>179.595</v>
      </c>
      <c r="M64" s="701">
        <v>0</v>
      </c>
      <c r="N64" s="701">
        <v>0</v>
      </c>
      <c r="O64" s="701">
        <v>730.5249</v>
      </c>
      <c r="P64" s="701">
        <v>0</v>
      </c>
      <c r="Q64" s="701">
        <v>0</v>
      </c>
      <c r="R64" s="701">
        <v>347.27690000000001</v>
      </c>
      <c r="S64" s="701">
        <v>0</v>
      </c>
      <c r="T64" s="701">
        <v>0</v>
      </c>
      <c r="U64" s="701">
        <v>168.53829999999999</v>
      </c>
      <c r="V64" s="701">
        <v>0</v>
      </c>
      <c r="W64" s="701">
        <v>0</v>
      </c>
      <c r="X64" s="701">
        <v>1200.7918</v>
      </c>
      <c r="Y64" s="701">
        <v>0</v>
      </c>
      <c r="Z64" s="701">
        <v>0</v>
      </c>
      <c r="AA64" s="701">
        <v>21147.381400000002</v>
      </c>
      <c r="AB64" s="701">
        <v>2793.3163</v>
      </c>
      <c r="AC64" s="701">
        <v>2793.3163</v>
      </c>
    </row>
    <row r="65" spans="1:29" s="713" customFormat="1" ht="30">
      <c r="A65" s="711" t="s">
        <v>77</v>
      </c>
      <c r="B65" s="712" t="s">
        <v>172</v>
      </c>
      <c r="C65" s="701">
        <v>41.62</v>
      </c>
      <c r="D65" s="701">
        <v>0</v>
      </c>
      <c r="E65" s="701">
        <v>0</v>
      </c>
      <c r="F65" s="701">
        <v>1118.2947999999999</v>
      </c>
      <c r="G65" s="701">
        <v>117.569</v>
      </c>
      <c r="H65" s="701">
        <v>117.569</v>
      </c>
      <c r="I65" s="701">
        <v>0</v>
      </c>
      <c r="J65" s="701">
        <v>0</v>
      </c>
      <c r="K65" s="701">
        <v>0</v>
      </c>
      <c r="L65" s="701">
        <v>5.351</v>
      </c>
      <c r="M65" s="701">
        <v>0</v>
      </c>
      <c r="N65" s="701">
        <v>0</v>
      </c>
      <c r="O65" s="701">
        <v>36.565199999999997</v>
      </c>
      <c r="P65" s="701">
        <v>0</v>
      </c>
      <c r="Q65" s="701">
        <v>0</v>
      </c>
      <c r="R65" s="701">
        <v>1.3069999999999999</v>
      </c>
      <c r="S65" s="701">
        <v>0</v>
      </c>
      <c r="T65" s="701">
        <v>0</v>
      </c>
      <c r="U65" s="701">
        <v>1.5356000000000001</v>
      </c>
      <c r="V65" s="701">
        <v>0</v>
      </c>
      <c r="W65" s="701">
        <v>0</v>
      </c>
      <c r="X65" s="701">
        <v>47.820100000000004</v>
      </c>
      <c r="Y65" s="701">
        <v>4.8219000000000003</v>
      </c>
      <c r="Z65" s="701">
        <v>4.8219000000000003</v>
      </c>
      <c r="AA65" s="701">
        <v>1252.4937</v>
      </c>
      <c r="AB65" s="701">
        <v>122.3909</v>
      </c>
      <c r="AC65" s="701">
        <v>122.3909</v>
      </c>
    </row>
    <row r="66" spans="1:29" s="713" customFormat="1" ht="30">
      <c r="A66" s="711"/>
      <c r="B66" s="712" t="s">
        <v>78</v>
      </c>
      <c r="C66" s="701">
        <v>41.62</v>
      </c>
      <c r="D66" s="701">
        <v>0</v>
      </c>
      <c r="E66" s="701">
        <v>0</v>
      </c>
      <c r="F66" s="701">
        <v>1118.2947999999999</v>
      </c>
      <c r="G66" s="701">
        <v>117.569</v>
      </c>
      <c r="H66" s="701">
        <v>117.569</v>
      </c>
      <c r="I66" s="701">
        <v>0</v>
      </c>
      <c r="J66" s="701">
        <v>0</v>
      </c>
      <c r="K66" s="701">
        <v>0</v>
      </c>
      <c r="L66" s="701">
        <v>5.351</v>
      </c>
      <c r="M66" s="701">
        <v>0</v>
      </c>
      <c r="N66" s="701">
        <v>0</v>
      </c>
      <c r="O66" s="701">
        <v>36.565199999999997</v>
      </c>
      <c r="P66" s="701">
        <v>0</v>
      </c>
      <c r="Q66" s="701">
        <v>0</v>
      </c>
      <c r="R66" s="701">
        <v>1.3069999999999999</v>
      </c>
      <c r="S66" s="701">
        <v>0</v>
      </c>
      <c r="T66" s="701">
        <v>0</v>
      </c>
      <c r="U66" s="701">
        <v>1.5356000000000001</v>
      </c>
      <c r="V66" s="701">
        <v>0</v>
      </c>
      <c r="W66" s="701">
        <v>0</v>
      </c>
      <c r="X66" s="701">
        <v>47.820100000000004</v>
      </c>
      <c r="Y66" s="701">
        <v>4.8219000000000003</v>
      </c>
      <c r="Z66" s="701">
        <v>4.8219000000000003</v>
      </c>
      <c r="AA66" s="701">
        <v>1252.4937</v>
      </c>
      <c r="AB66" s="701">
        <v>122.3909</v>
      </c>
      <c r="AC66" s="701">
        <v>122.3909</v>
      </c>
    </row>
    <row r="67" spans="1:29" ht="30">
      <c r="A67" s="705" t="s">
        <v>79</v>
      </c>
      <c r="B67" s="707" t="s">
        <v>80</v>
      </c>
      <c r="C67" s="714">
        <v>0</v>
      </c>
      <c r="D67" s="714">
        <v>0</v>
      </c>
      <c r="E67" s="714">
        <v>0</v>
      </c>
      <c r="F67" s="714">
        <v>0</v>
      </c>
      <c r="G67" s="714">
        <v>0</v>
      </c>
      <c r="H67" s="714">
        <v>0</v>
      </c>
      <c r="I67" s="714">
        <v>0</v>
      </c>
      <c r="J67" s="714">
        <v>0</v>
      </c>
      <c r="K67" s="714">
        <v>0</v>
      </c>
      <c r="L67" s="714">
        <v>0</v>
      </c>
      <c r="M67" s="714">
        <v>0</v>
      </c>
      <c r="N67" s="714">
        <v>0</v>
      </c>
      <c r="O67" s="714">
        <v>0</v>
      </c>
      <c r="P67" s="714">
        <v>0</v>
      </c>
      <c r="Q67" s="714">
        <v>0</v>
      </c>
      <c r="R67" s="714">
        <v>0</v>
      </c>
      <c r="S67" s="714">
        <v>0</v>
      </c>
      <c r="T67" s="714">
        <v>0</v>
      </c>
      <c r="U67" s="714">
        <v>0</v>
      </c>
      <c r="V67" s="714">
        <v>0</v>
      </c>
      <c r="W67" s="714">
        <v>0</v>
      </c>
      <c r="X67" s="714">
        <v>0</v>
      </c>
      <c r="Y67" s="714">
        <v>0</v>
      </c>
      <c r="Z67" s="714">
        <v>0</v>
      </c>
      <c r="AA67" s="714">
        <v>0</v>
      </c>
      <c r="AB67" s="714">
        <v>0</v>
      </c>
      <c r="AC67" s="714">
        <v>0</v>
      </c>
    </row>
    <row r="68" spans="1:29" ht="30">
      <c r="A68" s="705">
        <v>1</v>
      </c>
      <c r="B68" s="707" t="s">
        <v>173</v>
      </c>
      <c r="C68" s="701">
        <v>0</v>
      </c>
      <c r="D68" s="701">
        <v>40.066900000000004</v>
      </c>
      <c r="E68" s="701">
        <v>40.066900000000004</v>
      </c>
      <c r="F68" s="701">
        <v>0</v>
      </c>
      <c r="G68" s="701">
        <v>104.8292</v>
      </c>
      <c r="H68" s="701">
        <v>104.8292</v>
      </c>
      <c r="I68" s="701">
        <v>0</v>
      </c>
      <c r="J68" s="701">
        <v>0</v>
      </c>
      <c r="K68" s="701">
        <v>0</v>
      </c>
      <c r="L68" s="701">
        <v>0</v>
      </c>
      <c r="M68" s="701">
        <v>0</v>
      </c>
      <c r="N68" s="701">
        <v>0</v>
      </c>
      <c r="O68" s="701">
        <v>0</v>
      </c>
      <c r="P68" s="701">
        <v>2.8276999999999997</v>
      </c>
      <c r="Q68" s="701">
        <v>2.8276999999999997</v>
      </c>
      <c r="R68" s="701">
        <v>0</v>
      </c>
      <c r="S68" s="701">
        <v>0</v>
      </c>
      <c r="T68" s="701">
        <v>0</v>
      </c>
      <c r="U68" s="701">
        <v>0</v>
      </c>
      <c r="V68" s="701">
        <v>0</v>
      </c>
      <c r="W68" s="701">
        <v>0</v>
      </c>
      <c r="X68" s="701">
        <v>0</v>
      </c>
      <c r="Y68" s="701">
        <v>0</v>
      </c>
      <c r="Z68" s="701">
        <v>0</v>
      </c>
      <c r="AA68" s="701">
        <v>0</v>
      </c>
      <c r="AB68" s="701">
        <v>147.72380000000001</v>
      </c>
      <c r="AC68" s="701">
        <v>147.72380000000001</v>
      </c>
    </row>
    <row r="69" spans="1:29" ht="30">
      <c r="A69" s="705">
        <v>2</v>
      </c>
      <c r="B69" s="707" t="s">
        <v>174</v>
      </c>
      <c r="C69" s="701">
        <v>0</v>
      </c>
      <c r="D69" s="701">
        <v>35.630000000000003</v>
      </c>
      <c r="E69" s="701">
        <v>35.630000000000003</v>
      </c>
      <c r="F69" s="701">
        <v>0</v>
      </c>
      <c r="G69" s="701">
        <v>2.9962999999999997</v>
      </c>
      <c r="H69" s="701">
        <v>2.9962999999999997</v>
      </c>
      <c r="I69" s="701">
        <v>0</v>
      </c>
      <c r="J69" s="701">
        <v>0</v>
      </c>
      <c r="K69" s="701">
        <v>0</v>
      </c>
      <c r="L69" s="701">
        <v>0</v>
      </c>
      <c r="M69" s="701">
        <v>0</v>
      </c>
      <c r="N69" s="701">
        <v>0</v>
      </c>
      <c r="O69" s="701">
        <v>0</v>
      </c>
      <c r="P69" s="701">
        <v>16.54</v>
      </c>
      <c r="Q69" s="701">
        <v>16.54</v>
      </c>
      <c r="R69" s="701">
        <v>0</v>
      </c>
      <c r="S69" s="701">
        <v>0</v>
      </c>
      <c r="T69" s="701">
        <v>0</v>
      </c>
      <c r="U69" s="701">
        <v>0</v>
      </c>
      <c r="V69" s="701">
        <v>0</v>
      </c>
      <c r="W69" s="701">
        <v>0</v>
      </c>
      <c r="X69" s="701">
        <v>0</v>
      </c>
      <c r="Y69" s="701">
        <v>47.53</v>
      </c>
      <c r="Z69" s="701">
        <v>47.53</v>
      </c>
      <c r="AA69" s="701">
        <v>0</v>
      </c>
      <c r="AB69" s="701">
        <v>102.69630000000001</v>
      </c>
      <c r="AC69" s="701">
        <v>102.69630000000001</v>
      </c>
    </row>
    <row r="70" spans="1:29" ht="30">
      <c r="A70" s="705"/>
      <c r="B70" s="707" t="s">
        <v>81</v>
      </c>
      <c r="C70" s="714">
        <v>0</v>
      </c>
      <c r="D70" s="714">
        <v>75.696899999999999</v>
      </c>
      <c r="E70" s="714">
        <v>75.696899999999999</v>
      </c>
      <c r="F70" s="714">
        <v>0</v>
      </c>
      <c r="G70" s="714">
        <v>107.82549999999999</v>
      </c>
      <c r="H70" s="714">
        <v>107.82549999999999</v>
      </c>
      <c r="I70" s="714">
        <v>0</v>
      </c>
      <c r="J70" s="714">
        <v>0</v>
      </c>
      <c r="K70" s="714">
        <v>0</v>
      </c>
      <c r="L70" s="714">
        <v>0</v>
      </c>
      <c r="M70" s="714">
        <v>0</v>
      </c>
      <c r="N70" s="714">
        <v>0</v>
      </c>
      <c r="O70" s="714">
        <v>0</v>
      </c>
      <c r="P70" s="714">
        <v>19.367699999999999</v>
      </c>
      <c r="Q70" s="714">
        <v>19.367699999999999</v>
      </c>
      <c r="R70" s="714">
        <v>0</v>
      </c>
      <c r="S70" s="714">
        <v>0</v>
      </c>
      <c r="T70" s="714">
        <v>0</v>
      </c>
      <c r="U70" s="714">
        <v>0</v>
      </c>
      <c r="V70" s="714">
        <v>0</v>
      </c>
      <c r="W70" s="714">
        <v>0</v>
      </c>
      <c r="X70" s="714">
        <v>0</v>
      </c>
      <c r="Y70" s="714">
        <v>47.53</v>
      </c>
      <c r="Z70" s="714">
        <v>47.53</v>
      </c>
      <c r="AA70" s="714">
        <v>0</v>
      </c>
      <c r="AB70" s="714">
        <v>250.42009999999999</v>
      </c>
      <c r="AC70" s="714">
        <v>250.42009999999999</v>
      </c>
    </row>
    <row r="71" spans="1:29" ht="26.25">
      <c r="A71" s="705"/>
      <c r="B71" s="707" t="s">
        <v>214</v>
      </c>
      <c r="C71" s="698">
        <v>98623.093399999998</v>
      </c>
      <c r="D71" s="698">
        <v>20606.482383522671</v>
      </c>
      <c r="E71" s="698">
        <v>20606.482383522671</v>
      </c>
      <c r="F71" s="698">
        <v>58756.471300000005</v>
      </c>
      <c r="G71" s="698">
        <v>20549.384162628863</v>
      </c>
      <c r="H71" s="698">
        <v>20549.384162628863</v>
      </c>
      <c r="I71" s="698">
        <v>2649.1448999999998</v>
      </c>
      <c r="J71" s="698">
        <v>447.76342722100003</v>
      </c>
      <c r="K71" s="698">
        <v>447.76342722100003</v>
      </c>
      <c r="L71" s="698">
        <v>4603.9997000000003</v>
      </c>
      <c r="M71" s="698">
        <v>171.29778200200002</v>
      </c>
      <c r="N71" s="698">
        <v>171.29778200200002</v>
      </c>
      <c r="O71" s="698">
        <v>16783.009999999998</v>
      </c>
      <c r="P71" s="698">
        <v>1535.8012184943332</v>
      </c>
      <c r="Q71" s="698">
        <v>1535.8012184943332</v>
      </c>
      <c r="R71" s="698">
        <v>1367.6788760000002</v>
      </c>
      <c r="S71" s="698">
        <v>15.632156049999999</v>
      </c>
      <c r="T71" s="698">
        <v>15.632156049999999</v>
      </c>
      <c r="U71" s="698">
        <v>1432.5009070000001</v>
      </c>
      <c r="V71" s="698">
        <v>28.247599999999998</v>
      </c>
      <c r="W71" s="698">
        <v>28.247599999999998</v>
      </c>
      <c r="X71" s="698">
        <v>14370.881516999998</v>
      </c>
      <c r="Y71" s="698">
        <v>563.79409244782005</v>
      </c>
      <c r="Z71" s="698">
        <v>563.79409244782005</v>
      </c>
      <c r="AA71" s="698">
        <v>198586.78060000003</v>
      </c>
      <c r="AB71" s="698">
        <v>43918.402822366683</v>
      </c>
      <c r="AC71" s="698">
        <v>43918.402822366683</v>
      </c>
    </row>
  </sheetData>
  <mergeCells count="32">
    <mergeCell ref="U6:U7"/>
    <mergeCell ref="V6:W6"/>
    <mergeCell ref="X6:X7"/>
    <mergeCell ref="Y6:Z6"/>
    <mergeCell ref="AA6:AA7"/>
    <mergeCell ref="AB6:AC6"/>
    <mergeCell ref="L6:L7"/>
    <mergeCell ref="M6:N6"/>
    <mergeCell ref="O6:O7"/>
    <mergeCell ref="P6:Q6"/>
    <mergeCell ref="R6:R7"/>
    <mergeCell ref="S6:T6"/>
    <mergeCell ref="R4:T5"/>
    <mergeCell ref="U4:W5"/>
    <mergeCell ref="X4:Z5"/>
    <mergeCell ref="AA4:AC5"/>
    <mergeCell ref="C6:C7"/>
    <mergeCell ref="D6:E6"/>
    <mergeCell ref="F6:F7"/>
    <mergeCell ref="G6:H6"/>
    <mergeCell ref="I6:I7"/>
    <mergeCell ref="J6:K6"/>
    <mergeCell ref="A1:AC1"/>
    <mergeCell ref="A2:AC2"/>
    <mergeCell ref="Z3:AC3"/>
    <mergeCell ref="A4:A7"/>
    <mergeCell ref="B4:B7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selection activeCell="N14" sqref="N14"/>
    </sheetView>
  </sheetViews>
  <sheetFormatPr defaultColWidth="15.5703125" defaultRowHeight="15"/>
  <cols>
    <col min="1" max="1" width="5" style="429" customWidth="1"/>
    <col min="2" max="2" width="30" style="406" customWidth="1"/>
    <col min="3" max="3" width="10.7109375" style="774" customWidth="1"/>
    <col min="4" max="4" width="11.28515625" style="460" customWidth="1"/>
    <col min="5" max="5" width="10" style="460" bestFit="1" customWidth="1"/>
    <col min="6" max="6" width="11.7109375" style="460" customWidth="1"/>
    <col min="7" max="7" width="10" style="406" customWidth="1"/>
    <col min="8" max="8" width="10.85546875" style="406" customWidth="1"/>
    <col min="9" max="9" width="11.5703125" style="406" customWidth="1"/>
    <col min="10" max="10" width="12.85546875" style="406" customWidth="1"/>
    <col min="11" max="16384" width="15.5703125" style="406"/>
  </cols>
  <sheetData>
    <row r="1" spans="1:10">
      <c r="A1" s="715" t="s">
        <v>630</v>
      </c>
      <c r="B1" s="715"/>
      <c r="C1" s="715"/>
      <c r="D1" s="715"/>
      <c r="E1" s="715"/>
      <c r="F1" s="715"/>
      <c r="G1" s="715"/>
      <c r="H1" s="715"/>
      <c r="I1" s="715"/>
      <c r="J1" s="715"/>
    </row>
    <row r="2" spans="1:10" s="413" customFormat="1" ht="20.25" customHeight="1">
      <c r="A2" s="775" t="s">
        <v>626</v>
      </c>
      <c r="B2" s="775"/>
      <c r="C2" s="775"/>
      <c r="D2" s="775"/>
      <c r="E2" s="775"/>
      <c r="F2" s="775"/>
      <c r="G2" s="775"/>
      <c r="H2" s="775"/>
      <c r="I2" s="775"/>
      <c r="J2" s="775"/>
    </row>
    <row r="3" spans="1:10" s="419" customFormat="1" ht="12.75">
      <c r="A3" s="719" t="s">
        <v>50</v>
      </c>
      <c r="B3" s="776" t="s">
        <v>128</v>
      </c>
      <c r="C3" s="777" t="s">
        <v>302</v>
      </c>
      <c r="D3" s="777"/>
      <c r="E3" s="777"/>
      <c r="F3" s="777"/>
      <c r="G3" s="777" t="s">
        <v>88</v>
      </c>
      <c r="H3" s="777"/>
      <c r="I3" s="778" t="s">
        <v>627</v>
      </c>
      <c r="J3" s="779"/>
    </row>
    <row r="4" spans="1:10" s="422" customFormat="1" ht="27" customHeight="1">
      <c r="A4" s="727"/>
      <c r="B4" s="776"/>
      <c r="C4" s="729" t="s">
        <v>628</v>
      </c>
      <c r="D4" s="729"/>
      <c r="E4" s="729" t="s">
        <v>629</v>
      </c>
      <c r="F4" s="729"/>
      <c r="G4" s="729" t="s">
        <v>629</v>
      </c>
      <c r="H4" s="729"/>
      <c r="I4" s="780"/>
      <c r="J4" s="781"/>
    </row>
    <row r="5" spans="1:10" s="413" customFormat="1">
      <c r="A5" s="421" t="s">
        <v>228</v>
      </c>
      <c r="B5" s="423" t="s">
        <v>63</v>
      </c>
      <c r="C5" s="738" t="s">
        <v>621</v>
      </c>
      <c r="D5" s="734" t="s">
        <v>258</v>
      </c>
      <c r="E5" s="738" t="s">
        <v>622</v>
      </c>
      <c r="F5" s="734" t="s">
        <v>258</v>
      </c>
      <c r="G5" s="738" t="s">
        <v>622</v>
      </c>
      <c r="H5" s="734" t="s">
        <v>258</v>
      </c>
      <c r="I5" s="738" t="s">
        <v>622</v>
      </c>
      <c r="J5" s="734" t="s">
        <v>258</v>
      </c>
    </row>
    <row r="6" spans="1:10" s="413" customFormat="1">
      <c r="A6" s="425">
        <v>1</v>
      </c>
      <c r="B6" s="739" t="s">
        <v>136</v>
      </c>
      <c r="C6" s="744">
        <v>47927</v>
      </c>
      <c r="D6" s="745">
        <v>1359.08</v>
      </c>
      <c r="E6" s="746">
        <v>488489</v>
      </c>
      <c r="F6" s="782">
        <v>8818.8799999999992</v>
      </c>
      <c r="G6" s="783">
        <v>340794</v>
      </c>
      <c r="H6" s="784">
        <v>8335.2099999999991</v>
      </c>
      <c r="I6" s="783">
        <f t="shared" ref="I6:J11" si="0">E6-G6</f>
        <v>147695</v>
      </c>
      <c r="J6" s="784">
        <f t="shared" si="0"/>
        <v>483.67000000000007</v>
      </c>
    </row>
    <row r="7" spans="1:10">
      <c r="A7" s="425">
        <v>2</v>
      </c>
      <c r="B7" s="739" t="s">
        <v>11</v>
      </c>
      <c r="C7" s="744">
        <v>1283</v>
      </c>
      <c r="D7" s="745">
        <v>37.78</v>
      </c>
      <c r="E7" s="746">
        <v>27462</v>
      </c>
      <c r="F7" s="782">
        <v>1656.11</v>
      </c>
      <c r="G7" s="783">
        <v>32513</v>
      </c>
      <c r="H7" s="784">
        <v>1812.75</v>
      </c>
      <c r="I7" s="783">
        <f t="shared" si="0"/>
        <v>-5051</v>
      </c>
      <c r="J7" s="784">
        <f t="shared" si="0"/>
        <v>-156.6400000000001</v>
      </c>
    </row>
    <row r="8" spans="1:10" s="413" customFormat="1">
      <c r="A8" s="425">
        <v>3</v>
      </c>
      <c r="B8" s="739" t="s">
        <v>13</v>
      </c>
      <c r="C8" s="744">
        <v>15806</v>
      </c>
      <c r="D8" s="745">
        <v>583.86</v>
      </c>
      <c r="E8" s="746">
        <v>78304</v>
      </c>
      <c r="F8" s="782">
        <v>2798.96</v>
      </c>
      <c r="G8" s="783">
        <v>71635</v>
      </c>
      <c r="H8" s="784">
        <v>2637.4</v>
      </c>
      <c r="I8" s="783">
        <f t="shared" si="0"/>
        <v>6669</v>
      </c>
      <c r="J8" s="784">
        <f t="shared" si="0"/>
        <v>161.55999999999995</v>
      </c>
    </row>
    <row r="9" spans="1:10" s="413" customFormat="1">
      <c r="A9" s="425">
        <v>4</v>
      </c>
      <c r="B9" s="739" t="s">
        <v>8</v>
      </c>
      <c r="C9" s="744">
        <v>280542</v>
      </c>
      <c r="D9" s="745">
        <v>6336.1</v>
      </c>
      <c r="E9" s="746">
        <v>414281</v>
      </c>
      <c r="F9" s="782">
        <v>11332.8</v>
      </c>
      <c r="G9" s="783">
        <v>411431</v>
      </c>
      <c r="H9" s="784">
        <v>11234.13</v>
      </c>
      <c r="I9" s="783">
        <f t="shared" si="0"/>
        <v>2850</v>
      </c>
      <c r="J9" s="784">
        <f t="shared" si="0"/>
        <v>98.670000000000073</v>
      </c>
    </row>
    <row r="10" spans="1:10" s="413" customFormat="1">
      <c r="A10" s="425">
        <v>5</v>
      </c>
      <c r="B10" s="739" t="s">
        <v>9</v>
      </c>
      <c r="C10" s="744">
        <v>11704</v>
      </c>
      <c r="D10" s="745">
        <v>184.95</v>
      </c>
      <c r="E10" s="746">
        <v>52082</v>
      </c>
      <c r="F10" s="782">
        <v>1143.1099999999999</v>
      </c>
      <c r="G10" s="783">
        <v>50888</v>
      </c>
      <c r="H10" s="784">
        <v>1148.27</v>
      </c>
      <c r="I10" s="783">
        <f t="shared" si="0"/>
        <v>1194</v>
      </c>
      <c r="J10" s="784">
        <f t="shared" si="0"/>
        <v>-5.1600000000000819</v>
      </c>
    </row>
    <row r="11" spans="1:10" s="419" customFormat="1" ht="15.75">
      <c r="A11" s="421"/>
      <c r="B11" s="731" t="s">
        <v>64</v>
      </c>
      <c r="C11" s="752">
        <v>357262</v>
      </c>
      <c r="D11" s="753">
        <v>8501.77</v>
      </c>
      <c r="E11" s="754">
        <v>1060618</v>
      </c>
      <c r="F11" s="785">
        <v>25749.86</v>
      </c>
      <c r="G11" s="786">
        <v>907261</v>
      </c>
      <c r="H11" s="787">
        <v>25167.759999999998</v>
      </c>
      <c r="I11" s="786">
        <f t="shared" si="0"/>
        <v>153357</v>
      </c>
      <c r="J11" s="787">
        <f t="shared" si="0"/>
        <v>582.10000000000218</v>
      </c>
    </row>
    <row r="12" spans="1:10" s="413" customFormat="1" ht="15.75">
      <c r="A12" s="421" t="s">
        <v>230</v>
      </c>
      <c r="B12" s="731" t="s">
        <v>231</v>
      </c>
      <c r="C12" s="744"/>
      <c r="D12" s="745"/>
      <c r="E12" s="746"/>
      <c r="F12" s="782"/>
      <c r="G12" s="783"/>
      <c r="H12" s="784"/>
      <c r="I12" s="783"/>
      <c r="J12" s="784"/>
    </row>
    <row r="13" spans="1:10" s="413" customFormat="1">
      <c r="A13" s="425">
        <v>6</v>
      </c>
      <c r="B13" s="739" t="s">
        <v>18</v>
      </c>
      <c r="C13" s="744">
        <v>7</v>
      </c>
      <c r="D13" s="745">
        <v>0.215</v>
      </c>
      <c r="E13" s="746">
        <v>818</v>
      </c>
      <c r="F13" s="782">
        <v>15.66</v>
      </c>
      <c r="G13" s="783">
        <v>816</v>
      </c>
      <c r="H13" s="784">
        <v>15.64</v>
      </c>
      <c r="I13" s="783">
        <f t="shared" ref="I13:J29" si="1">E13-G13</f>
        <v>2</v>
      </c>
      <c r="J13" s="784">
        <f t="shared" si="1"/>
        <v>1.9999999999999574E-2</v>
      </c>
    </row>
    <row r="14" spans="1:10" s="413" customFormat="1">
      <c r="A14" s="425">
        <v>7</v>
      </c>
      <c r="B14" s="739" t="s">
        <v>138</v>
      </c>
      <c r="C14" s="744">
        <v>743</v>
      </c>
      <c r="D14" s="745">
        <v>34.86</v>
      </c>
      <c r="E14" s="746">
        <v>3398</v>
      </c>
      <c r="F14" s="782">
        <v>186.4</v>
      </c>
      <c r="G14" s="783">
        <v>3684</v>
      </c>
      <c r="H14" s="784">
        <v>145.67950000000002</v>
      </c>
      <c r="I14" s="783">
        <f t="shared" si="1"/>
        <v>-286</v>
      </c>
      <c r="J14" s="784">
        <f t="shared" si="1"/>
        <v>40.720499999999987</v>
      </c>
    </row>
    <row r="15" spans="1:10" s="413" customFormat="1">
      <c r="A15" s="425">
        <v>8</v>
      </c>
      <c r="B15" s="739" t="s">
        <v>22</v>
      </c>
      <c r="C15" s="744">
        <v>1198</v>
      </c>
      <c r="D15" s="745">
        <v>23.87</v>
      </c>
      <c r="E15" s="746">
        <v>9134</v>
      </c>
      <c r="F15" s="782">
        <v>401.74</v>
      </c>
      <c r="G15" s="783">
        <v>6168</v>
      </c>
      <c r="H15" s="784">
        <v>309.64</v>
      </c>
      <c r="I15" s="783">
        <f t="shared" si="1"/>
        <v>2966</v>
      </c>
      <c r="J15" s="784">
        <f t="shared" si="1"/>
        <v>92.100000000000023</v>
      </c>
    </row>
    <row r="16" spans="1:10" s="413" customFormat="1">
      <c r="A16" s="425">
        <v>9</v>
      </c>
      <c r="B16" s="739" t="s">
        <v>15</v>
      </c>
      <c r="C16" s="744">
        <v>557</v>
      </c>
      <c r="D16" s="745">
        <v>96.590299999999985</v>
      </c>
      <c r="E16" s="746">
        <v>6238</v>
      </c>
      <c r="F16" s="782">
        <v>316.40899999999999</v>
      </c>
      <c r="G16" s="783">
        <v>6273</v>
      </c>
      <c r="H16" s="784">
        <v>337.58</v>
      </c>
      <c r="I16" s="783">
        <f t="shared" si="1"/>
        <v>-35</v>
      </c>
      <c r="J16" s="784">
        <f t="shared" si="1"/>
        <v>-21.170999999999992</v>
      </c>
    </row>
    <row r="17" spans="1:10" s="413" customFormat="1">
      <c r="A17" s="425">
        <v>10</v>
      </c>
      <c r="B17" s="739" t="s">
        <v>139</v>
      </c>
      <c r="C17" s="744">
        <v>33</v>
      </c>
      <c r="D17" s="745">
        <v>2.7521</v>
      </c>
      <c r="E17" s="746">
        <v>3200</v>
      </c>
      <c r="F17" s="782">
        <v>217.12389999999999</v>
      </c>
      <c r="G17" s="783">
        <v>3167</v>
      </c>
      <c r="H17" s="784">
        <v>219.37</v>
      </c>
      <c r="I17" s="783">
        <f t="shared" si="1"/>
        <v>33</v>
      </c>
      <c r="J17" s="784">
        <f t="shared" si="1"/>
        <v>-2.2461000000000126</v>
      </c>
    </row>
    <row r="18" spans="1:10" s="413" customFormat="1">
      <c r="A18" s="425">
        <v>11</v>
      </c>
      <c r="B18" s="739" t="s">
        <v>14</v>
      </c>
      <c r="C18" s="744">
        <v>42</v>
      </c>
      <c r="D18" s="745">
        <v>0.81</v>
      </c>
      <c r="E18" s="746">
        <v>1373</v>
      </c>
      <c r="F18" s="782">
        <v>87.901600000000016</v>
      </c>
      <c r="G18" s="783">
        <v>3212</v>
      </c>
      <c r="H18" s="784">
        <v>109.82</v>
      </c>
      <c r="I18" s="783">
        <f t="shared" si="1"/>
        <v>-1839</v>
      </c>
      <c r="J18" s="784">
        <f t="shared" si="1"/>
        <v>-21.918399999999977</v>
      </c>
    </row>
    <row r="19" spans="1:10" s="413" customFormat="1">
      <c r="A19" s="425">
        <v>12</v>
      </c>
      <c r="B19" s="739" t="s">
        <v>140</v>
      </c>
      <c r="C19" s="744">
        <v>0</v>
      </c>
      <c r="D19" s="745">
        <v>0</v>
      </c>
      <c r="E19" s="746">
        <v>0</v>
      </c>
      <c r="F19" s="782">
        <v>0</v>
      </c>
      <c r="G19" s="783">
        <v>330</v>
      </c>
      <c r="H19" s="784">
        <v>7.84</v>
      </c>
      <c r="I19" s="783">
        <f t="shared" si="1"/>
        <v>-330</v>
      </c>
      <c r="J19" s="784">
        <f t="shared" si="1"/>
        <v>-7.84</v>
      </c>
    </row>
    <row r="20" spans="1:10" s="413" customFormat="1">
      <c r="A20" s="425">
        <v>13</v>
      </c>
      <c r="B20" s="739" t="s">
        <v>141</v>
      </c>
      <c r="C20" s="744">
        <v>538</v>
      </c>
      <c r="D20" s="745">
        <v>3.8689999999999998</v>
      </c>
      <c r="E20" s="746">
        <v>4202</v>
      </c>
      <c r="F20" s="782">
        <v>31.366199999999999</v>
      </c>
      <c r="G20" s="783">
        <v>1401</v>
      </c>
      <c r="H20" s="784">
        <v>29.24</v>
      </c>
      <c r="I20" s="783">
        <f t="shared" si="1"/>
        <v>2801</v>
      </c>
      <c r="J20" s="784">
        <f t="shared" si="1"/>
        <v>2.1262000000000008</v>
      </c>
    </row>
    <row r="21" spans="1:10" s="413" customFormat="1">
      <c r="A21" s="425">
        <v>14</v>
      </c>
      <c r="B21" s="739" t="s">
        <v>10</v>
      </c>
      <c r="C21" s="744">
        <v>17</v>
      </c>
      <c r="D21" s="745">
        <v>0.35040000000000004</v>
      </c>
      <c r="E21" s="746">
        <v>28200</v>
      </c>
      <c r="F21" s="782">
        <v>394.10379999999998</v>
      </c>
      <c r="G21" s="783">
        <v>28211</v>
      </c>
      <c r="H21" s="784">
        <v>422.2647</v>
      </c>
      <c r="I21" s="783">
        <f t="shared" si="1"/>
        <v>-11</v>
      </c>
      <c r="J21" s="784">
        <f t="shared" si="1"/>
        <v>-28.160900000000026</v>
      </c>
    </row>
    <row r="22" spans="1:10" s="413" customFormat="1">
      <c r="A22" s="425">
        <v>15</v>
      </c>
      <c r="B22" s="739" t="s">
        <v>142</v>
      </c>
      <c r="C22" s="744">
        <v>83</v>
      </c>
      <c r="D22" s="745">
        <v>4.6251000000000007</v>
      </c>
      <c r="E22" s="746">
        <v>1869</v>
      </c>
      <c r="F22" s="782">
        <v>101.24199999999999</v>
      </c>
      <c r="G22" s="783">
        <v>1886</v>
      </c>
      <c r="H22" s="784">
        <v>104.78620000000001</v>
      </c>
      <c r="I22" s="783">
        <f t="shared" si="1"/>
        <v>-17</v>
      </c>
      <c r="J22" s="784">
        <f t="shared" si="1"/>
        <v>-3.5442000000000178</v>
      </c>
    </row>
    <row r="23" spans="1:10" s="413" customFormat="1">
      <c r="A23" s="425">
        <v>16</v>
      </c>
      <c r="B23" s="739" t="s">
        <v>21</v>
      </c>
      <c r="C23" s="744">
        <v>392</v>
      </c>
      <c r="D23" s="745">
        <v>13.448699999999999</v>
      </c>
      <c r="E23" s="746">
        <v>2981</v>
      </c>
      <c r="F23" s="782">
        <v>120.83110000000001</v>
      </c>
      <c r="G23" s="783">
        <v>4595</v>
      </c>
      <c r="H23" s="784">
        <v>224.68779999999998</v>
      </c>
      <c r="I23" s="783">
        <f t="shared" si="1"/>
        <v>-1614</v>
      </c>
      <c r="J23" s="784">
        <f t="shared" si="1"/>
        <v>-103.85669999999998</v>
      </c>
    </row>
    <row r="24" spans="1:10" s="413" customFormat="1">
      <c r="A24" s="425">
        <v>17</v>
      </c>
      <c r="B24" s="739" t="s">
        <v>143</v>
      </c>
      <c r="C24" s="744">
        <v>35</v>
      </c>
      <c r="D24" s="745">
        <v>1.4997999999999998</v>
      </c>
      <c r="E24" s="746">
        <v>158</v>
      </c>
      <c r="F24" s="782">
        <v>10.93</v>
      </c>
      <c r="G24" s="783">
        <v>526</v>
      </c>
      <c r="H24" s="784">
        <v>47.8</v>
      </c>
      <c r="I24" s="783">
        <f t="shared" si="1"/>
        <v>-368</v>
      </c>
      <c r="J24" s="784">
        <f t="shared" si="1"/>
        <v>-36.869999999999997</v>
      </c>
    </row>
    <row r="25" spans="1:10" s="413" customFormat="1">
      <c r="A25" s="425">
        <v>18</v>
      </c>
      <c r="B25" s="739" t="s">
        <v>144</v>
      </c>
      <c r="C25" s="744">
        <v>305</v>
      </c>
      <c r="D25" s="745">
        <v>6.2</v>
      </c>
      <c r="E25" s="746">
        <v>1026</v>
      </c>
      <c r="F25" s="782">
        <v>26.7</v>
      </c>
      <c r="G25" s="783">
        <v>4248</v>
      </c>
      <c r="H25" s="784">
        <v>143.81</v>
      </c>
      <c r="I25" s="783">
        <f t="shared" si="1"/>
        <v>-3222</v>
      </c>
      <c r="J25" s="784">
        <f t="shared" si="1"/>
        <v>-117.11</v>
      </c>
    </row>
    <row r="26" spans="1:10" s="413" customFormat="1">
      <c r="A26" s="425">
        <v>19</v>
      </c>
      <c r="B26" s="739" t="s">
        <v>145</v>
      </c>
      <c r="C26" s="744">
        <v>1298</v>
      </c>
      <c r="D26" s="745">
        <v>29.073215000000005</v>
      </c>
      <c r="E26" s="746">
        <v>12042</v>
      </c>
      <c r="F26" s="782">
        <v>409.29700000000003</v>
      </c>
      <c r="G26" s="783">
        <v>12821</v>
      </c>
      <c r="H26" s="784">
        <v>412.58</v>
      </c>
      <c r="I26" s="783">
        <f t="shared" si="1"/>
        <v>-779</v>
      </c>
      <c r="J26" s="784">
        <f t="shared" si="1"/>
        <v>-3.2829999999999586</v>
      </c>
    </row>
    <row r="27" spans="1:10" s="413" customFormat="1">
      <c r="A27" s="425">
        <v>20</v>
      </c>
      <c r="B27" s="739" t="s">
        <v>146</v>
      </c>
      <c r="C27" s="744">
        <v>25</v>
      </c>
      <c r="D27" s="745">
        <v>0.86</v>
      </c>
      <c r="E27" s="746">
        <v>158</v>
      </c>
      <c r="F27" s="782">
        <v>39.049999999999997</v>
      </c>
      <c r="G27" s="783">
        <v>123</v>
      </c>
      <c r="H27" s="784">
        <v>47.6355</v>
      </c>
      <c r="I27" s="783">
        <f t="shared" si="1"/>
        <v>35</v>
      </c>
      <c r="J27" s="784">
        <f t="shared" si="1"/>
        <v>-8.5855000000000032</v>
      </c>
    </row>
    <row r="28" spans="1:10" s="413" customFormat="1" ht="15.75" customHeight="1">
      <c r="A28" s="425">
        <v>21</v>
      </c>
      <c r="B28" s="739" t="s">
        <v>147</v>
      </c>
      <c r="C28" s="744">
        <v>612</v>
      </c>
      <c r="D28" s="745">
        <v>42.308399999999999</v>
      </c>
      <c r="E28" s="746">
        <v>5298</v>
      </c>
      <c r="F28" s="782">
        <v>460.77660000000003</v>
      </c>
      <c r="G28" s="783">
        <v>6179</v>
      </c>
      <c r="H28" s="784">
        <v>493.74639999999999</v>
      </c>
      <c r="I28" s="783">
        <f t="shared" si="1"/>
        <v>-881</v>
      </c>
      <c r="J28" s="784">
        <f t="shared" si="1"/>
        <v>-32.969799999999964</v>
      </c>
    </row>
    <row r="29" spans="1:10" s="419" customFormat="1" ht="15.75">
      <c r="A29" s="421"/>
      <c r="B29" s="731" t="s">
        <v>66</v>
      </c>
      <c r="C29" s="752">
        <v>5885</v>
      </c>
      <c r="D29" s="753">
        <v>261.33201500000001</v>
      </c>
      <c r="E29" s="754">
        <v>80095</v>
      </c>
      <c r="F29" s="785">
        <v>2819.5311999999999</v>
      </c>
      <c r="G29" s="786">
        <v>83640</v>
      </c>
      <c r="H29" s="787">
        <v>3072.1200999999996</v>
      </c>
      <c r="I29" s="786">
        <f t="shared" si="1"/>
        <v>-3545</v>
      </c>
      <c r="J29" s="787">
        <f t="shared" si="1"/>
        <v>-252.58889999999974</v>
      </c>
    </row>
    <row r="30" spans="1:10" s="413" customFormat="1" ht="15.75">
      <c r="A30" s="421" t="s">
        <v>67</v>
      </c>
      <c r="B30" s="731" t="s">
        <v>68</v>
      </c>
      <c r="C30" s="744"/>
      <c r="D30" s="745"/>
      <c r="E30" s="746"/>
      <c r="F30" s="782"/>
      <c r="G30" s="783"/>
      <c r="H30" s="784"/>
      <c r="I30" s="783"/>
      <c r="J30" s="784"/>
    </row>
    <row r="31" spans="1:10" s="413" customFormat="1">
      <c r="A31" s="425">
        <v>22</v>
      </c>
      <c r="B31" s="739" t="s">
        <v>148</v>
      </c>
      <c r="C31" s="744">
        <v>3378</v>
      </c>
      <c r="D31" s="745">
        <v>47.636000000000003</v>
      </c>
      <c r="E31" s="746">
        <v>19418</v>
      </c>
      <c r="F31" s="782">
        <v>545.89</v>
      </c>
      <c r="G31" s="783">
        <v>19766</v>
      </c>
      <c r="H31" s="784">
        <v>556.52</v>
      </c>
      <c r="I31" s="783">
        <f t="shared" ref="I31:J49" si="2">E31-G31</f>
        <v>-348</v>
      </c>
      <c r="J31" s="784">
        <f t="shared" si="2"/>
        <v>-10.629999999999995</v>
      </c>
    </row>
    <row r="32" spans="1:10" s="413" customFormat="1" ht="15.75" customHeight="1">
      <c r="A32" s="425">
        <v>23</v>
      </c>
      <c r="B32" s="739" t="s">
        <v>149</v>
      </c>
      <c r="C32" s="744">
        <v>7720</v>
      </c>
      <c r="D32" s="745">
        <v>195.75940000000003</v>
      </c>
      <c r="E32" s="746">
        <v>2467</v>
      </c>
      <c r="F32" s="782">
        <v>12.4091</v>
      </c>
      <c r="G32" s="783">
        <v>5599</v>
      </c>
      <c r="H32" s="784">
        <v>121.14990000000002</v>
      </c>
      <c r="I32" s="783">
        <f t="shared" si="2"/>
        <v>-3132</v>
      </c>
      <c r="J32" s="784">
        <f t="shared" si="2"/>
        <v>-108.74080000000002</v>
      </c>
    </row>
    <row r="33" spans="1:10" s="413" customFormat="1">
      <c r="A33" s="425">
        <v>24</v>
      </c>
      <c r="B33" s="739" t="s">
        <v>150</v>
      </c>
      <c r="C33" s="744">
        <v>0</v>
      </c>
      <c r="D33" s="745">
        <v>0</v>
      </c>
      <c r="E33" s="746">
        <v>0</v>
      </c>
      <c r="F33" s="782">
        <v>0</v>
      </c>
      <c r="G33" s="783">
        <v>5109</v>
      </c>
      <c r="H33" s="784">
        <v>91.258399999999995</v>
      </c>
      <c r="I33" s="783">
        <f t="shared" si="2"/>
        <v>-5109</v>
      </c>
      <c r="J33" s="784">
        <f t="shared" si="2"/>
        <v>-91.258399999999995</v>
      </c>
    </row>
    <row r="34" spans="1:10" s="413" customFormat="1">
      <c r="A34" s="425">
        <v>25</v>
      </c>
      <c r="B34" s="739" t="s">
        <v>151</v>
      </c>
      <c r="C34" s="744">
        <v>0</v>
      </c>
      <c r="D34" s="745">
        <v>0</v>
      </c>
      <c r="E34" s="746">
        <v>200</v>
      </c>
      <c r="F34" s="782">
        <v>1.6101000000000001</v>
      </c>
      <c r="G34" s="783">
        <v>552</v>
      </c>
      <c r="H34" s="784">
        <v>31.73</v>
      </c>
      <c r="I34" s="783">
        <f t="shared" si="2"/>
        <v>-352</v>
      </c>
      <c r="J34" s="784">
        <f t="shared" si="2"/>
        <v>-30.119900000000001</v>
      </c>
    </row>
    <row r="35" spans="1:10" s="413" customFormat="1">
      <c r="A35" s="425">
        <v>26</v>
      </c>
      <c r="B35" s="739" t="s">
        <v>152</v>
      </c>
      <c r="C35" s="744">
        <v>1028</v>
      </c>
      <c r="D35" s="745">
        <v>16.78</v>
      </c>
      <c r="E35" s="746">
        <v>1028</v>
      </c>
      <c r="F35" s="782">
        <v>16.78</v>
      </c>
      <c r="G35" s="783">
        <v>1012</v>
      </c>
      <c r="H35" s="784">
        <v>17.079999999999998</v>
      </c>
      <c r="I35" s="783">
        <f t="shared" si="2"/>
        <v>16</v>
      </c>
      <c r="J35" s="784">
        <f t="shared" si="2"/>
        <v>-0.29999999999999716</v>
      </c>
    </row>
    <row r="36" spans="1:10" s="413" customFormat="1">
      <c r="A36" s="425">
        <v>27</v>
      </c>
      <c r="B36" s="739" t="s">
        <v>153</v>
      </c>
      <c r="C36" s="744">
        <v>3347</v>
      </c>
      <c r="D36" s="745">
        <v>104.9834</v>
      </c>
      <c r="E36" s="746">
        <v>9842</v>
      </c>
      <c r="F36" s="782">
        <v>557.5951</v>
      </c>
      <c r="G36" s="783">
        <v>9395</v>
      </c>
      <c r="H36" s="784">
        <v>539.99</v>
      </c>
      <c r="I36" s="783">
        <f t="shared" si="2"/>
        <v>447</v>
      </c>
      <c r="J36" s="784">
        <f t="shared" si="2"/>
        <v>17.605099999999993</v>
      </c>
    </row>
    <row r="37" spans="1:10" s="413" customFormat="1">
      <c r="A37" s="425">
        <v>28</v>
      </c>
      <c r="B37" s="739" t="s">
        <v>154</v>
      </c>
      <c r="C37" s="744">
        <v>144</v>
      </c>
      <c r="D37" s="745">
        <v>25.47</v>
      </c>
      <c r="E37" s="746">
        <v>2123</v>
      </c>
      <c r="F37" s="782">
        <v>1316.53</v>
      </c>
      <c r="G37" s="783">
        <v>918</v>
      </c>
      <c r="H37" s="784">
        <v>308.88</v>
      </c>
      <c r="I37" s="783">
        <f t="shared" si="2"/>
        <v>1205</v>
      </c>
      <c r="J37" s="784">
        <f t="shared" si="2"/>
        <v>1007.65</v>
      </c>
    </row>
    <row r="38" spans="1:10" s="413" customFormat="1">
      <c r="A38" s="425">
        <v>29</v>
      </c>
      <c r="B38" s="739" t="s">
        <v>155</v>
      </c>
      <c r="C38" s="744">
        <v>507</v>
      </c>
      <c r="D38" s="745">
        <v>64.190299999999993</v>
      </c>
      <c r="E38" s="746">
        <v>13861</v>
      </c>
      <c r="F38" s="782">
        <v>283.94</v>
      </c>
      <c r="G38" s="783">
        <v>856</v>
      </c>
      <c r="H38" s="784">
        <v>12.48</v>
      </c>
      <c r="I38" s="783">
        <f t="shared" si="2"/>
        <v>13005</v>
      </c>
      <c r="J38" s="784">
        <f t="shared" si="2"/>
        <v>271.45999999999998</v>
      </c>
    </row>
    <row r="39" spans="1:10" s="413" customFormat="1">
      <c r="A39" s="425">
        <v>30</v>
      </c>
      <c r="B39" s="739" t="s">
        <v>156</v>
      </c>
      <c r="C39" s="744">
        <v>403</v>
      </c>
      <c r="D39" s="745">
        <v>5.3022999999999998</v>
      </c>
      <c r="E39" s="746">
        <v>1302</v>
      </c>
      <c r="F39" s="782">
        <v>24.047999999999998</v>
      </c>
      <c r="G39" s="783">
        <v>1321</v>
      </c>
      <c r="H39" s="784">
        <v>23.644099999999998</v>
      </c>
      <c r="I39" s="783">
        <f t="shared" si="2"/>
        <v>-19</v>
      </c>
      <c r="J39" s="784">
        <f t="shared" si="2"/>
        <v>0.40390000000000015</v>
      </c>
    </row>
    <row r="40" spans="1:10" s="413" customFormat="1">
      <c r="A40" s="425">
        <v>31</v>
      </c>
      <c r="B40" s="739" t="s">
        <v>157</v>
      </c>
      <c r="C40" s="744">
        <v>1029</v>
      </c>
      <c r="D40" s="745">
        <v>3.7367999999999997</v>
      </c>
      <c r="E40" s="746">
        <v>8783</v>
      </c>
      <c r="F40" s="782">
        <v>21.703699999999998</v>
      </c>
      <c r="G40" s="783">
        <v>8613</v>
      </c>
      <c r="H40" s="784">
        <v>22.110900000000001</v>
      </c>
      <c r="I40" s="783">
        <f t="shared" si="2"/>
        <v>170</v>
      </c>
      <c r="J40" s="784">
        <f t="shared" si="2"/>
        <v>-0.40720000000000312</v>
      </c>
    </row>
    <row r="41" spans="1:10" s="413" customFormat="1">
      <c r="A41" s="425">
        <v>32</v>
      </c>
      <c r="B41" s="739" t="s">
        <v>158</v>
      </c>
      <c r="C41" s="744">
        <v>2816</v>
      </c>
      <c r="D41" s="745">
        <v>42.062600000000003</v>
      </c>
      <c r="E41" s="746">
        <v>8886</v>
      </c>
      <c r="F41" s="782">
        <v>181.30110000000002</v>
      </c>
      <c r="G41" s="783">
        <v>2894</v>
      </c>
      <c r="H41" s="784">
        <v>88.47</v>
      </c>
      <c r="I41" s="783">
        <f t="shared" si="2"/>
        <v>5992</v>
      </c>
      <c r="J41" s="784">
        <f t="shared" si="2"/>
        <v>92.831100000000021</v>
      </c>
    </row>
    <row r="42" spans="1:10" s="413" customFormat="1">
      <c r="A42" s="425">
        <v>33</v>
      </c>
      <c r="B42" s="739" t="s">
        <v>159</v>
      </c>
      <c r="C42" s="744">
        <v>248</v>
      </c>
      <c r="D42" s="745">
        <v>3.5410999999999997</v>
      </c>
      <c r="E42" s="746">
        <v>717</v>
      </c>
      <c r="F42" s="782">
        <v>16.540299999999998</v>
      </c>
      <c r="G42" s="783">
        <v>733</v>
      </c>
      <c r="H42" s="784">
        <v>42.813500000000005</v>
      </c>
      <c r="I42" s="783">
        <f t="shared" si="2"/>
        <v>-16</v>
      </c>
      <c r="J42" s="784">
        <f t="shared" si="2"/>
        <v>-26.273200000000006</v>
      </c>
    </row>
    <row r="43" spans="1:10" s="413" customFormat="1" ht="15.75" customHeight="1">
      <c r="A43" s="425">
        <v>34</v>
      </c>
      <c r="B43" s="739" t="s">
        <v>160</v>
      </c>
      <c r="C43" s="744">
        <v>25243</v>
      </c>
      <c r="D43" s="745">
        <v>65.647300000000001</v>
      </c>
      <c r="E43" s="746">
        <v>142475</v>
      </c>
      <c r="F43" s="782">
        <v>327.65539999999999</v>
      </c>
      <c r="G43" s="783">
        <v>7914</v>
      </c>
      <c r="H43" s="784">
        <v>148.64830000000001</v>
      </c>
      <c r="I43" s="783">
        <f t="shared" si="2"/>
        <v>134561</v>
      </c>
      <c r="J43" s="784">
        <f t="shared" si="2"/>
        <v>179.00709999999998</v>
      </c>
    </row>
    <row r="44" spans="1:10" s="413" customFormat="1" ht="15.75" customHeight="1">
      <c r="A44" s="425">
        <v>35</v>
      </c>
      <c r="B44" s="739" t="s">
        <v>161</v>
      </c>
      <c r="C44" s="744">
        <v>5536</v>
      </c>
      <c r="D44" s="745">
        <v>33.1663</v>
      </c>
      <c r="E44" s="746">
        <v>56273</v>
      </c>
      <c r="F44" s="782">
        <v>332.9289</v>
      </c>
      <c r="G44" s="783">
        <v>56000</v>
      </c>
      <c r="H44" s="784">
        <v>348.66849999999999</v>
      </c>
      <c r="I44" s="783">
        <f t="shared" si="2"/>
        <v>273</v>
      </c>
      <c r="J44" s="784">
        <f t="shared" si="2"/>
        <v>-15.739599999999996</v>
      </c>
    </row>
    <row r="45" spans="1:10" s="413" customFormat="1" ht="15.75" customHeight="1">
      <c r="A45" s="425">
        <v>36</v>
      </c>
      <c r="B45" s="739" t="s">
        <v>162</v>
      </c>
      <c r="C45" s="744">
        <v>2087</v>
      </c>
      <c r="D45" s="745">
        <v>25.51</v>
      </c>
      <c r="E45" s="746">
        <v>9503</v>
      </c>
      <c r="F45" s="782">
        <v>204.46</v>
      </c>
      <c r="G45" s="783">
        <v>8709</v>
      </c>
      <c r="H45" s="784">
        <v>205.25</v>
      </c>
      <c r="I45" s="783">
        <f t="shared" si="2"/>
        <v>794</v>
      </c>
      <c r="J45" s="784">
        <f t="shared" si="2"/>
        <v>-0.78999999999999204</v>
      </c>
    </row>
    <row r="46" spans="1:10" s="413" customFormat="1" ht="15.75" customHeight="1">
      <c r="A46" s="425">
        <v>37</v>
      </c>
      <c r="B46" s="739" t="s">
        <v>45</v>
      </c>
      <c r="C46" s="744">
        <v>5248</v>
      </c>
      <c r="D46" s="745">
        <v>172.42144897900002</v>
      </c>
      <c r="E46" s="746">
        <v>26089</v>
      </c>
      <c r="F46" s="782">
        <v>1672.34248045</v>
      </c>
      <c r="G46" s="783">
        <v>25596</v>
      </c>
      <c r="H46" s="784">
        <v>1629.8874178400001</v>
      </c>
      <c r="I46" s="783">
        <f t="shared" si="2"/>
        <v>493</v>
      </c>
      <c r="J46" s="784">
        <f t="shared" si="2"/>
        <v>42.455062609999914</v>
      </c>
    </row>
    <row r="47" spans="1:10" s="413" customFormat="1" ht="15.75" customHeight="1">
      <c r="A47" s="425">
        <v>38</v>
      </c>
      <c r="B47" s="739" t="s">
        <v>163</v>
      </c>
      <c r="C47" s="744">
        <v>52</v>
      </c>
      <c r="D47" s="745">
        <v>12.13</v>
      </c>
      <c r="E47" s="746">
        <v>278</v>
      </c>
      <c r="F47" s="782">
        <v>126.49</v>
      </c>
      <c r="G47" s="783">
        <v>254</v>
      </c>
      <c r="H47" s="784">
        <v>134.29</v>
      </c>
      <c r="I47" s="783">
        <f t="shared" si="2"/>
        <v>24</v>
      </c>
      <c r="J47" s="784">
        <f t="shared" si="2"/>
        <v>-7.7999999999999972</v>
      </c>
    </row>
    <row r="48" spans="1:10" s="413" customFormat="1" ht="15.75" customHeight="1">
      <c r="A48" s="425">
        <v>39</v>
      </c>
      <c r="B48" s="739" t="s">
        <v>164</v>
      </c>
      <c r="C48" s="744">
        <v>7773</v>
      </c>
      <c r="D48" s="745">
        <v>23.3033</v>
      </c>
      <c r="E48" s="746">
        <v>29938</v>
      </c>
      <c r="F48" s="782">
        <v>56.024799999999999</v>
      </c>
      <c r="G48" s="413">
        <v>0</v>
      </c>
      <c r="H48" s="413">
        <v>0</v>
      </c>
      <c r="I48" s="783">
        <f t="shared" si="2"/>
        <v>29938</v>
      </c>
      <c r="J48" s="784">
        <f t="shared" si="2"/>
        <v>56.024799999999999</v>
      </c>
    </row>
    <row r="49" spans="1:10" s="419" customFormat="1" ht="15.75">
      <c r="A49" s="421"/>
      <c r="B49" s="731" t="s">
        <v>69</v>
      </c>
      <c r="C49" s="752">
        <v>66559</v>
      </c>
      <c r="D49" s="753">
        <v>841.64024897900015</v>
      </c>
      <c r="E49" s="754">
        <v>333183</v>
      </c>
      <c r="F49" s="785">
        <v>5698.2489804499992</v>
      </c>
      <c r="G49" s="786">
        <v>155241</v>
      </c>
      <c r="H49" s="787">
        <v>4322.8710178400006</v>
      </c>
      <c r="I49" s="786">
        <f t="shared" si="2"/>
        <v>177942</v>
      </c>
      <c r="J49" s="787">
        <f t="shared" si="2"/>
        <v>1375.3779626099986</v>
      </c>
    </row>
    <row r="50" spans="1:10" s="413" customFormat="1" ht="15.75">
      <c r="A50" s="421"/>
      <c r="B50" s="731" t="s">
        <v>71</v>
      </c>
      <c r="C50" s="744"/>
      <c r="D50" s="758"/>
      <c r="E50" s="734"/>
      <c r="F50" s="788"/>
      <c r="G50" s="789"/>
      <c r="H50" s="790"/>
      <c r="I50" s="783"/>
      <c r="J50" s="784"/>
    </row>
    <row r="51" spans="1:10" s="413" customFormat="1">
      <c r="A51" s="425">
        <v>40</v>
      </c>
      <c r="B51" s="739" t="s">
        <v>165</v>
      </c>
      <c r="C51" s="744">
        <v>276</v>
      </c>
      <c r="D51" s="745">
        <v>7.39</v>
      </c>
      <c r="E51" s="746">
        <v>18017</v>
      </c>
      <c r="F51" s="782">
        <v>335.45</v>
      </c>
      <c r="G51" s="783">
        <v>17741</v>
      </c>
      <c r="H51" s="784">
        <v>328.06</v>
      </c>
      <c r="I51" s="783">
        <f t="shared" ref="I51:J56" si="3">E51-G51</f>
        <v>276</v>
      </c>
      <c r="J51" s="784">
        <f t="shared" si="3"/>
        <v>7.3899999999999864</v>
      </c>
    </row>
    <row r="52" spans="1:10" s="413" customFormat="1">
      <c r="A52" s="425">
        <v>41</v>
      </c>
      <c r="B52" s="739" t="s">
        <v>166</v>
      </c>
      <c r="C52" s="744">
        <v>5121</v>
      </c>
      <c r="D52" s="745">
        <v>42.31</v>
      </c>
      <c r="E52" s="746">
        <v>38436</v>
      </c>
      <c r="F52" s="782">
        <v>427.86</v>
      </c>
      <c r="G52" s="783">
        <v>37045</v>
      </c>
      <c r="H52" s="784">
        <v>412.39</v>
      </c>
      <c r="I52" s="783">
        <f t="shared" si="3"/>
        <v>1391</v>
      </c>
      <c r="J52" s="784">
        <f t="shared" si="3"/>
        <v>15.470000000000027</v>
      </c>
    </row>
    <row r="53" spans="1:10" s="413" customFormat="1">
      <c r="A53" s="425">
        <v>42</v>
      </c>
      <c r="B53" s="739" t="s">
        <v>167</v>
      </c>
      <c r="C53" s="744">
        <v>6441</v>
      </c>
      <c r="D53" s="745">
        <v>96.614999999999995</v>
      </c>
      <c r="E53" s="746">
        <v>107288</v>
      </c>
      <c r="F53" s="782">
        <v>950.29200000000014</v>
      </c>
      <c r="G53" s="783">
        <v>103164</v>
      </c>
      <c r="H53" s="784">
        <v>913.7527</v>
      </c>
      <c r="I53" s="783">
        <f t="shared" si="3"/>
        <v>4124</v>
      </c>
      <c r="J53" s="784">
        <f t="shared" si="3"/>
        <v>36.539300000000139</v>
      </c>
    </row>
    <row r="54" spans="1:10" s="419" customFormat="1" ht="15.75">
      <c r="A54" s="421"/>
      <c r="B54" s="731" t="s">
        <v>72</v>
      </c>
      <c r="C54" s="752">
        <v>11838</v>
      </c>
      <c r="D54" s="753">
        <v>146.315</v>
      </c>
      <c r="E54" s="754">
        <v>163741</v>
      </c>
      <c r="F54" s="785">
        <v>1713.6020000000001</v>
      </c>
      <c r="G54" s="786">
        <v>157950</v>
      </c>
      <c r="H54" s="787">
        <v>1654.2027000000003</v>
      </c>
      <c r="I54" s="786">
        <f t="shared" si="3"/>
        <v>5791</v>
      </c>
      <c r="J54" s="787">
        <f t="shared" si="3"/>
        <v>59.399299999999812</v>
      </c>
    </row>
    <row r="55" spans="1:10" s="419" customFormat="1" ht="15.75">
      <c r="A55" s="423" t="s">
        <v>232</v>
      </c>
      <c r="B55" s="731"/>
      <c r="C55" s="752">
        <v>441544</v>
      </c>
      <c r="D55" s="753">
        <v>9751.0572639790007</v>
      </c>
      <c r="E55" s="754">
        <v>1637637</v>
      </c>
      <c r="F55" s="785">
        <v>35981.242180449997</v>
      </c>
      <c r="G55" s="786">
        <v>1304092</v>
      </c>
      <c r="H55" s="787">
        <v>34216.953817839996</v>
      </c>
      <c r="I55" s="786">
        <f t="shared" si="3"/>
        <v>333545</v>
      </c>
      <c r="J55" s="787">
        <f t="shared" si="3"/>
        <v>1764.2883626100011</v>
      </c>
    </row>
    <row r="56" spans="1:10" s="419" customFormat="1" ht="15.75">
      <c r="A56" s="423" t="s">
        <v>233</v>
      </c>
      <c r="B56" s="731"/>
      <c r="C56" s="760">
        <v>429706</v>
      </c>
      <c r="D56" s="753">
        <v>9604.7422639790002</v>
      </c>
      <c r="E56" s="427">
        <v>1473896</v>
      </c>
      <c r="F56" s="785">
        <v>34267.640180449998</v>
      </c>
      <c r="G56" s="791">
        <v>1146142</v>
      </c>
      <c r="H56" s="787">
        <v>32562.751117839998</v>
      </c>
      <c r="I56" s="786">
        <f t="shared" si="3"/>
        <v>327754</v>
      </c>
      <c r="J56" s="787">
        <f t="shared" si="3"/>
        <v>1704.8890626100001</v>
      </c>
    </row>
    <row r="57" spans="1:10" s="413" customFormat="1" ht="15.75">
      <c r="A57" s="421" t="s">
        <v>75</v>
      </c>
      <c r="B57" s="731" t="s">
        <v>76</v>
      </c>
      <c r="C57" s="744"/>
      <c r="D57" s="745"/>
      <c r="E57" s="746"/>
      <c r="F57" s="782"/>
      <c r="G57" s="783"/>
      <c r="H57" s="784"/>
      <c r="I57" s="783"/>
      <c r="J57" s="784"/>
    </row>
    <row r="58" spans="1:10" s="413" customFormat="1">
      <c r="A58" s="425">
        <v>43</v>
      </c>
      <c r="B58" s="739" t="s">
        <v>168</v>
      </c>
      <c r="C58" s="744">
        <v>0</v>
      </c>
      <c r="D58" s="745">
        <v>0</v>
      </c>
      <c r="E58" s="746">
        <v>0</v>
      </c>
      <c r="F58" s="782">
        <v>0</v>
      </c>
      <c r="G58" s="783">
        <v>6287</v>
      </c>
      <c r="H58" s="784">
        <v>28.274699999999999</v>
      </c>
      <c r="I58" s="783">
        <f t="shared" ref="I58:J63" si="4">E58-G58</f>
        <v>-6287</v>
      </c>
      <c r="J58" s="784">
        <f t="shared" si="4"/>
        <v>-28.274699999999999</v>
      </c>
    </row>
    <row r="59" spans="1:10">
      <c r="A59" s="425">
        <v>44</v>
      </c>
      <c r="B59" s="739" t="s">
        <v>169</v>
      </c>
      <c r="C59" s="744">
        <v>59220</v>
      </c>
      <c r="D59" s="745">
        <v>314.92</v>
      </c>
      <c r="E59" s="746">
        <v>151940</v>
      </c>
      <c r="F59" s="782">
        <v>833.02</v>
      </c>
      <c r="G59" s="783">
        <v>143340</v>
      </c>
      <c r="H59" s="784">
        <v>818.72710000000006</v>
      </c>
      <c r="I59" s="783">
        <f t="shared" si="4"/>
        <v>8600</v>
      </c>
      <c r="J59" s="784">
        <f t="shared" si="4"/>
        <v>14.292899999999918</v>
      </c>
    </row>
    <row r="60" spans="1:10" s="413" customFormat="1">
      <c r="A60" s="425">
        <v>45</v>
      </c>
      <c r="B60" s="739" t="s">
        <v>170</v>
      </c>
      <c r="C60" s="744">
        <v>0</v>
      </c>
      <c r="D60" s="745">
        <v>0</v>
      </c>
      <c r="E60" s="746">
        <v>0</v>
      </c>
      <c r="F60" s="782">
        <v>0</v>
      </c>
      <c r="G60" s="783"/>
      <c r="H60" s="784"/>
      <c r="I60" s="783">
        <f t="shared" si="4"/>
        <v>0</v>
      </c>
      <c r="J60" s="784">
        <f t="shared" si="4"/>
        <v>0</v>
      </c>
    </row>
    <row r="61" spans="1:10" s="419" customFormat="1" ht="15.75">
      <c r="A61" s="421"/>
      <c r="B61" s="731" t="s">
        <v>171</v>
      </c>
      <c r="C61" s="752">
        <v>59220</v>
      </c>
      <c r="D61" s="753">
        <v>314.92</v>
      </c>
      <c r="E61" s="754">
        <v>151940</v>
      </c>
      <c r="F61" s="785">
        <v>833.02</v>
      </c>
      <c r="G61" s="786">
        <v>149627</v>
      </c>
      <c r="H61" s="787">
        <v>847.00180000000012</v>
      </c>
      <c r="I61" s="786">
        <f t="shared" si="4"/>
        <v>2313</v>
      </c>
      <c r="J61" s="787">
        <f t="shared" si="4"/>
        <v>-13.981800000000135</v>
      </c>
    </row>
    <row r="62" spans="1:10" s="413" customFormat="1" ht="15.75">
      <c r="A62" s="425">
        <v>46</v>
      </c>
      <c r="B62" s="731" t="s">
        <v>172</v>
      </c>
      <c r="C62" s="744">
        <v>36</v>
      </c>
      <c r="D62" s="745">
        <v>9.5734999999999992</v>
      </c>
      <c r="E62" s="746">
        <v>434</v>
      </c>
      <c r="F62" s="782">
        <v>122.52590000000001</v>
      </c>
      <c r="G62" s="783">
        <v>492</v>
      </c>
      <c r="H62" s="784">
        <v>133.93049999999999</v>
      </c>
      <c r="I62" s="783">
        <f t="shared" si="4"/>
        <v>-58</v>
      </c>
      <c r="J62" s="784">
        <f t="shared" si="4"/>
        <v>-11.404599999999988</v>
      </c>
    </row>
    <row r="63" spans="1:10" s="413" customFormat="1" ht="15.75">
      <c r="A63" s="421"/>
      <c r="B63" s="731" t="s">
        <v>78</v>
      </c>
      <c r="C63" s="762">
        <v>36</v>
      </c>
      <c r="D63" s="763">
        <v>9.5734999999999992</v>
      </c>
      <c r="E63" s="764">
        <v>434</v>
      </c>
      <c r="F63" s="792">
        <v>122.52590000000001</v>
      </c>
      <c r="G63" s="458">
        <v>492</v>
      </c>
      <c r="H63" s="793">
        <v>133.93049999999999</v>
      </c>
      <c r="I63" s="783">
        <f t="shared" si="4"/>
        <v>-58</v>
      </c>
      <c r="J63" s="784">
        <f t="shared" si="4"/>
        <v>-11.404599999999988</v>
      </c>
    </row>
    <row r="64" spans="1:10" s="413" customFormat="1">
      <c r="A64" s="425" t="s">
        <v>234</v>
      </c>
      <c r="B64" s="739" t="s">
        <v>80</v>
      </c>
      <c r="C64" s="740"/>
      <c r="D64" s="741"/>
      <c r="E64" s="742"/>
      <c r="F64" s="794"/>
      <c r="G64" s="795"/>
      <c r="H64" s="796"/>
      <c r="I64" s="783"/>
      <c r="J64" s="784"/>
    </row>
    <row r="65" spans="1:10" s="413" customFormat="1">
      <c r="A65" s="425">
        <v>1</v>
      </c>
      <c r="B65" s="739" t="s">
        <v>173</v>
      </c>
      <c r="C65" s="744">
        <v>1810</v>
      </c>
      <c r="D65" s="745">
        <v>25.96</v>
      </c>
      <c r="E65" s="746">
        <v>16654</v>
      </c>
      <c r="F65" s="782">
        <v>104.87</v>
      </c>
      <c r="G65" s="424">
        <v>0</v>
      </c>
      <c r="H65" s="741">
        <v>0</v>
      </c>
      <c r="I65" s="783">
        <f t="shared" ref="I65:J68" si="5">E65-G65</f>
        <v>16654</v>
      </c>
      <c r="J65" s="784">
        <f t="shared" si="5"/>
        <v>104.87</v>
      </c>
    </row>
    <row r="66" spans="1:10" s="413" customFormat="1">
      <c r="A66" s="425">
        <v>2</v>
      </c>
      <c r="B66" s="739" t="s">
        <v>174</v>
      </c>
      <c r="C66" s="744">
        <v>3817</v>
      </c>
      <c r="D66" s="745">
        <v>11.6</v>
      </c>
      <c r="E66" s="746">
        <v>24668</v>
      </c>
      <c r="F66" s="782">
        <v>45.53</v>
      </c>
      <c r="G66" s="424">
        <v>0</v>
      </c>
      <c r="H66" s="741">
        <v>0</v>
      </c>
      <c r="I66" s="783">
        <f t="shared" si="5"/>
        <v>24668</v>
      </c>
      <c r="J66" s="784">
        <f t="shared" si="5"/>
        <v>45.53</v>
      </c>
    </row>
    <row r="67" spans="1:10" s="419" customFormat="1" ht="15.75">
      <c r="A67" s="421"/>
      <c r="B67" s="731" t="s">
        <v>81</v>
      </c>
      <c r="C67" s="766">
        <v>5627</v>
      </c>
      <c r="D67" s="763">
        <v>37.56</v>
      </c>
      <c r="E67" s="423">
        <v>41322</v>
      </c>
      <c r="F67" s="792">
        <v>150.4</v>
      </c>
      <c r="G67" s="423">
        <v>0</v>
      </c>
      <c r="H67" s="763">
        <v>0</v>
      </c>
      <c r="I67" s="783">
        <f t="shared" si="5"/>
        <v>41322</v>
      </c>
      <c r="J67" s="784">
        <f t="shared" si="5"/>
        <v>150.4</v>
      </c>
    </row>
    <row r="68" spans="1:10" s="419" customFormat="1" ht="15" customHeight="1" thickBot="1">
      <c r="A68" s="421"/>
      <c r="B68" s="731" t="s">
        <v>235</v>
      </c>
      <c r="C68" s="767">
        <v>506427</v>
      </c>
      <c r="D68" s="768">
        <v>10113.110763979001</v>
      </c>
      <c r="E68" s="769">
        <v>1831333</v>
      </c>
      <c r="F68" s="797">
        <v>37087.188080449996</v>
      </c>
      <c r="G68" s="439">
        <v>1454211</v>
      </c>
      <c r="H68" s="793">
        <v>35197.886117839997</v>
      </c>
      <c r="I68" s="786">
        <f t="shared" si="5"/>
        <v>377122</v>
      </c>
      <c r="J68" s="787">
        <f t="shared" si="5"/>
        <v>1889.3019626099995</v>
      </c>
    </row>
    <row r="69" spans="1:10">
      <c r="A69" s="771"/>
      <c r="B69" s="266"/>
      <c r="C69" s="773"/>
      <c r="D69" s="772"/>
      <c r="E69" s="772"/>
      <c r="F69" s="772"/>
      <c r="G69" s="266"/>
      <c r="H69" s="266"/>
    </row>
    <row r="70" spans="1:10">
      <c r="A70" s="771"/>
      <c r="B70" s="266"/>
      <c r="C70" s="773"/>
      <c r="D70" s="772"/>
      <c r="E70" s="772"/>
      <c r="F70" s="772"/>
      <c r="G70" s="266"/>
      <c r="H70" s="266"/>
    </row>
    <row r="71" spans="1:10">
      <c r="A71" s="771"/>
      <c r="B71" s="266"/>
      <c r="C71" s="773"/>
      <c r="D71" s="772"/>
      <c r="E71" s="772"/>
      <c r="F71" s="772"/>
      <c r="G71" s="266"/>
      <c r="H71" s="266"/>
    </row>
    <row r="72" spans="1:10">
      <c r="A72" s="771"/>
      <c r="B72" s="266"/>
      <c r="C72" s="773"/>
      <c r="D72" s="772"/>
      <c r="E72" s="772"/>
      <c r="F72" s="772"/>
      <c r="G72" s="266"/>
      <c r="H72" s="266"/>
    </row>
    <row r="73" spans="1:10">
      <c r="A73" s="771"/>
      <c r="B73" s="266"/>
      <c r="C73" s="773"/>
      <c r="D73" s="772"/>
      <c r="E73" s="772"/>
      <c r="F73" s="772"/>
      <c r="G73" s="266"/>
      <c r="H73" s="266"/>
    </row>
    <row r="74" spans="1:10">
      <c r="A74" s="771"/>
      <c r="B74" s="266"/>
      <c r="C74" s="773"/>
      <c r="D74" s="772"/>
      <c r="E74" s="772"/>
      <c r="F74" s="772"/>
      <c r="G74" s="266"/>
      <c r="H74" s="266"/>
    </row>
    <row r="75" spans="1:10">
      <c r="A75" s="771"/>
      <c r="B75" s="266"/>
      <c r="C75" s="773"/>
      <c r="D75" s="772"/>
      <c r="E75" s="772"/>
      <c r="F75" s="772"/>
      <c r="G75" s="266"/>
      <c r="H75" s="266"/>
    </row>
    <row r="76" spans="1:10">
      <c r="A76" s="771"/>
      <c r="B76" s="266"/>
      <c r="C76" s="773"/>
      <c r="D76" s="772"/>
      <c r="E76" s="772"/>
      <c r="F76" s="772"/>
      <c r="G76" s="266"/>
      <c r="H76" s="266"/>
    </row>
    <row r="77" spans="1:10">
      <c r="A77" s="771"/>
      <c r="B77" s="266"/>
      <c r="C77" s="773"/>
      <c r="D77" s="772"/>
      <c r="E77" s="772"/>
      <c r="F77" s="772"/>
      <c r="G77" s="266"/>
      <c r="H77" s="266"/>
    </row>
    <row r="78" spans="1:10">
      <c r="A78" s="771"/>
      <c r="B78" s="266"/>
      <c r="C78" s="773"/>
      <c r="D78" s="772"/>
      <c r="E78" s="772"/>
      <c r="F78" s="772"/>
      <c r="G78" s="266"/>
      <c r="H78" s="266"/>
    </row>
    <row r="79" spans="1:10">
      <c r="A79" s="771"/>
      <c r="B79" s="266"/>
      <c r="C79" s="773"/>
      <c r="D79" s="772"/>
      <c r="E79" s="772"/>
      <c r="F79" s="772"/>
      <c r="G79" s="266"/>
      <c r="H79" s="266"/>
    </row>
    <row r="80" spans="1:10">
      <c r="A80" s="771"/>
      <c r="B80" s="266"/>
      <c r="C80" s="773"/>
      <c r="D80" s="772"/>
      <c r="E80" s="772"/>
      <c r="F80" s="772"/>
      <c r="G80" s="266"/>
      <c r="H80" s="266"/>
    </row>
    <row r="81" spans="1:8">
      <c r="A81" s="771"/>
      <c r="B81" s="266"/>
      <c r="C81" s="773"/>
      <c r="D81" s="772"/>
      <c r="E81" s="772"/>
      <c r="F81" s="772"/>
      <c r="G81" s="266"/>
      <c r="H81" s="266"/>
    </row>
    <row r="82" spans="1:8">
      <c r="A82" s="771"/>
      <c r="B82" s="266"/>
      <c r="C82" s="773"/>
      <c r="D82" s="772"/>
      <c r="E82" s="772"/>
      <c r="F82" s="772"/>
      <c r="G82" s="266"/>
      <c r="H82" s="266"/>
    </row>
    <row r="83" spans="1:8">
      <c r="A83" s="771"/>
      <c r="B83" s="266"/>
      <c r="C83" s="773"/>
      <c r="D83" s="772"/>
      <c r="E83" s="772"/>
      <c r="F83" s="772"/>
      <c r="G83" s="266"/>
      <c r="H83" s="266"/>
    </row>
    <row r="84" spans="1:8">
      <c r="A84" s="771"/>
      <c r="B84" s="266"/>
      <c r="C84" s="773"/>
      <c r="D84" s="772"/>
      <c r="E84" s="772"/>
      <c r="F84" s="772"/>
      <c r="G84" s="266"/>
      <c r="H84" s="266"/>
    </row>
    <row r="85" spans="1:8">
      <c r="A85" s="771"/>
      <c r="B85" s="266"/>
      <c r="C85" s="773"/>
      <c r="D85" s="772"/>
      <c r="E85" s="772"/>
      <c r="F85" s="772"/>
      <c r="G85" s="266"/>
      <c r="H85" s="266"/>
    </row>
  </sheetData>
  <mergeCells count="10">
    <mergeCell ref="A1:J1"/>
    <mergeCell ref="A2:J2"/>
    <mergeCell ref="A3:A4"/>
    <mergeCell ref="B3:B4"/>
    <mergeCell ref="C3:F3"/>
    <mergeCell ref="G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90"/>
  <sheetViews>
    <sheetView workbookViewId="0">
      <selection activeCell="AG9" sqref="AG9"/>
    </sheetView>
  </sheetViews>
  <sheetFormatPr defaultColWidth="15.5703125" defaultRowHeight="15"/>
  <cols>
    <col min="1" max="1" width="5.42578125" style="429" customWidth="1"/>
    <col min="2" max="2" width="31.5703125" style="406" customWidth="1"/>
    <col min="3" max="3" width="10.7109375" style="460" customWidth="1"/>
    <col min="4" max="4" width="10.42578125" style="460" customWidth="1"/>
    <col min="5" max="5" width="10.42578125" style="774" customWidth="1"/>
    <col min="6" max="6" width="10.5703125" style="460" customWidth="1"/>
    <col min="7" max="7" width="10.140625" style="774" customWidth="1"/>
    <col min="8" max="8" width="11.42578125" style="460" customWidth="1"/>
    <col min="9" max="9" width="10.85546875" style="460" customWidth="1"/>
    <col min="10" max="10" width="11.85546875" style="460" customWidth="1"/>
    <col min="11" max="11" width="9.140625" style="774" customWidth="1"/>
    <col min="12" max="12" width="10.140625" style="460" customWidth="1"/>
    <col min="13" max="13" width="9.5703125" style="460" customWidth="1"/>
    <col min="14" max="14" width="10.42578125" style="460" customWidth="1"/>
    <col min="15" max="15" width="8.85546875" style="774" bestFit="1" customWidth="1"/>
    <col min="16" max="16" width="8.28515625" style="460" customWidth="1"/>
    <col min="17" max="17" width="8.85546875" style="460" customWidth="1"/>
    <col min="18" max="18" width="9.85546875" style="460" customWidth="1"/>
    <col min="19" max="19" width="5.42578125" style="429" customWidth="1"/>
    <col min="20" max="20" width="31.5703125" style="406" customWidth="1"/>
    <col min="21" max="21" width="9.140625" style="774" customWidth="1"/>
    <col min="22" max="22" width="8.42578125" style="460" customWidth="1"/>
    <col min="23" max="23" width="8.7109375" style="460" customWidth="1"/>
    <col min="24" max="24" width="8.42578125" style="460" bestFit="1" customWidth="1"/>
    <col min="25" max="25" width="8.28515625" style="774" customWidth="1"/>
    <col min="26" max="26" width="9.42578125" style="460" bestFit="1" customWidth="1"/>
    <col min="27" max="27" width="8.5703125" style="460" customWidth="1"/>
    <col min="28" max="28" width="10.85546875" style="460" bestFit="1" customWidth="1"/>
    <col min="29" max="29" width="12.7109375" style="774" bestFit="1" customWidth="1"/>
    <col min="30" max="30" width="11.28515625" style="460" bestFit="1" customWidth="1"/>
    <col min="31" max="31" width="12.42578125" style="460" customWidth="1"/>
    <col min="32" max="32" width="13.42578125" style="460" customWidth="1"/>
    <col min="33" max="16384" width="15.5703125" style="406"/>
  </cols>
  <sheetData>
    <row r="1" spans="1:40">
      <c r="A1" s="715" t="s">
        <v>624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 t="s">
        <v>625</v>
      </c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6"/>
      <c r="AH1" s="716"/>
      <c r="AI1" s="716"/>
      <c r="AJ1" s="716"/>
    </row>
    <row r="2" spans="1:40" s="413" customFormat="1" ht="18.75" customHeight="1" thickBot="1">
      <c r="A2" s="717" t="s">
        <v>611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 t="s">
        <v>611</v>
      </c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8"/>
      <c r="AH2" s="718"/>
      <c r="AI2" s="718"/>
      <c r="AJ2" s="718"/>
    </row>
    <row r="3" spans="1:40" s="419" customFormat="1" ht="12.75">
      <c r="A3" s="719" t="s">
        <v>1</v>
      </c>
      <c r="B3" s="720" t="s">
        <v>51</v>
      </c>
      <c r="C3" s="721" t="s">
        <v>612</v>
      </c>
      <c r="D3" s="722"/>
      <c r="E3" s="722"/>
      <c r="F3" s="723"/>
      <c r="G3" s="721" t="s">
        <v>613</v>
      </c>
      <c r="H3" s="722"/>
      <c r="I3" s="722"/>
      <c r="J3" s="723"/>
      <c r="K3" s="721" t="s">
        <v>614</v>
      </c>
      <c r="L3" s="722"/>
      <c r="M3" s="722"/>
      <c r="N3" s="723"/>
      <c r="O3" s="721" t="s">
        <v>615</v>
      </c>
      <c r="P3" s="722"/>
      <c r="Q3" s="722"/>
      <c r="R3" s="723"/>
      <c r="S3" s="719" t="s">
        <v>1</v>
      </c>
      <c r="T3" s="720" t="s">
        <v>51</v>
      </c>
      <c r="U3" s="721" t="s">
        <v>616</v>
      </c>
      <c r="V3" s="722"/>
      <c r="W3" s="722"/>
      <c r="X3" s="723"/>
      <c r="Y3" s="721" t="s">
        <v>617</v>
      </c>
      <c r="Z3" s="722"/>
      <c r="AA3" s="722"/>
      <c r="AB3" s="723"/>
      <c r="AC3" s="724" t="s">
        <v>618</v>
      </c>
      <c r="AD3" s="725"/>
      <c r="AE3" s="725"/>
      <c r="AF3" s="726"/>
    </row>
    <row r="4" spans="1:40" s="422" customFormat="1" ht="27" customHeight="1">
      <c r="A4" s="727"/>
      <c r="B4" s="720"/>
      <c r="C4" s="728" t="s">
        <v>619</v>
      </c>
      <c r="D4" s="729"/>
      <c r="E4" s="729" t="s">
        <v>620</v>
      </c>
      <c r="F4" s="730"/>
      <c r="G4" s="728" t="s">
        <v>619</v>
      </c>
      <c r="H4" s="729"/>
      <c r="I4" s="729" t="s">
        <v>620</v>
      </c>
      <c r="J4" s="730"/>
      <c r="K4" s="728" t="s">
        <v>619</v>
      </c>
      <c r="L4" s="729"/>
      <c r="M4" s="729" t="s">
        <v>620</v>
      </c>
      <c r="N4" s="730"/>
      <c r="O4" s="728" t="s">
        <v>619</v>
      </c>
      <c r="P4" s="729"/>
      <c r="Q4" s="729" t="s">
        <v>620</v>
      </c>
      <c r="R4" s="730"/>
      <c r="S4" s="727"/>
      <c r="T4" s="720"/>
      <c r="U4" s="728" t="s">
        <v>619</v>
      </c>
      <c r="V4" s="729"/>
      <c r="W4" s="729" t="s">
        <v>620</v>
      </c>
      <c r="X4" s="730"/>
      <c r="Y4" s="728" t="s">
        <v>619</v>
      </c>
      <c r="Z4" s="729"/>
      <c r="AA4" s="729" t="s">
        <v>620</v>
      </c>
      <c r="AB4" s="730"/>
      <c r="AC4" s="728" t="s">
        <v>619</v>
      </c>
      <c r="AD4" s="729"/>
      <c r="AE4" s="729" t="s">
        <v>620</v>
      </c>
      <c r="AF4" s="730"/>
    </row>
    <row r="5" spans="1:40" s="413" customFormat="1">
      <c r="A5" s="421" t="s">
        <v>228</v>
      </c>
      <c r="B5" s="731" t="s">
        <v>63</v>
      </c>
      <c r="C5" s="732" t="s">
        <v>195</v>
      </c>
      <c r="D5" s="437" t="s">
        <v>258</v>
      </c>
      <c r="E5" s="437" t="s">
        <v>195</v>
      </c>
      <c r="F5" s="733" t="s">
        <v>258</v>
      </c>
      <c r="G5" s="732" t="s">
        <v>195</v>
      </c>
      <c r="H5" s="437" t="s">
        <v>258</v>
      </c>
      <c r="I5" s="437" t="s">
        <v>195</v>
      </c>
      <c r="J5" s="733" t="s">
        <v>258</v>
      </c>
      <c r="K5" s="732" t="s">
        <v>195</v>
      </c>
      <c r="L5" s="437" t="s">
        <v>258</v>
      </c>
      <c r="M5" s="437" t="s">
        <v>195</v>
      </c>
      <c r="N5" s="733" t="s">
        <v>258</v>
      </c>
      <c r="O5" s="732" t="s">
        <v>195</v>
      </c>
      <c r="P5" s="437" t="s">
        <v>258</v>
      </c>
      <c r="Q5" s="734" t="s">
        <v>195</v>
      </c>
      <c r="R5" s="733" t="s">
        <v>258</v>
      </c>
      <c r="S5" s="421" t="s">
        <v>228</v>
      </c>
      <c r="T5" s="731" t="s">
        <v>63</v>
      </c>
      <c r="U5" s="735" t="s">
        <v>195</v>
      </c>
      <c r="V5" s="437" t="s">
        <v>258</v>
      </c>
      <c r="W5" s="734" t="s">
        <v>195</v>
      </c>
      <c r="X5" s="736" t="s">
        <v>258</v>
      </c>
      <c r="Y5" s="735" t="s">
        <v>195</v>
      </c>
      <c r="Z5" s="437" t="s">
        <v>258</v>
      </c>
      <c r="AA5" s="734" t="s">
        <v>195</v>
      </c>
      <c r="AB5" s="736" t="s">
        <v>258</v>
      </c>
      <c r="AC5" s="737" t="s">
        <v>621</v>
      </c>
      <c r="AD5" s="734" t="s">
        <v>258</v>
      </c>
      <c r="AE5" s="738" t="s">
        <v>622</v>
      </c>
      <c r="AF5" s="736" t="s">
        <v>258</v>
      </c>
      <c r="AG5" s="266"/>
      <c r="AH5" s="266"/>
      <c r="AI5" s="266"/>
      <c r="AJ5" s="266"/>
      <c r="AK5" s="266"/>
      <c r="AL5" s="266"/>
      <c r="AM5" s="266"/>
      <c r="AN5" s="266"/>
    </row>
    <row r="6" spans="1:40" s="413" customFormat="1" ht="14.25">
      <c r="A6" s="425">
        <v>1</v>
      </c>
      <c r="B6" s="739" t="s">
        <v>136</v>
      </c>
      <c r="C6" s="740">
        <v>10952</v>
      </c>
      <c r="D6" s="741">
        <v>348.09</v>
      </c>
      <c r="E6" s="742">
        <v>96497</v>
      </c>
      <c r="F6" s="743">
        <v>1539.74</v>
      </c>
      <c r="G6" s="740">
        <v>36678</v>
      </c>
      <c r="H6" s="741">
        <v>1002.76</v>
      </c>
      <c r="I6" s="742">
        <v>386400</v>
      </c>
      <c r="J6" s="743">
        <v>7142.23</v>
      </c>
      <c r="K6" s="740">
        <v>21</v>
      </c>
      <c r="L6" s="741">
        <v>0.65</v>
      </c>
      <c r="M6" s="742">
        <v>1870</v>
      </c>
      <c r="N6" s="743">
        <v>51.83</v>
      </c>
      <c r="O6" s="740">
        <v>109</v>
      </c>
      <c r="P6" s="741">
        <v>1.32</v>
      </c>
      <c r="Q6" s="742">
        <v>1631</v>
      </c>
      <c r="R6" s="743">
        <v>48.27</v>
      </c>
      <c r="S6" s="425">
        <v>1</v>
      </c>
      <c r="T6" s="739" t="s">
        <v>136</v>
      </c>
      <c r="U6" s="740">
        <v>10</v>
      </c>
      <c r="V6" s="741">
        <v>0.15</v>
      </c>
      <c r="W6" s="742">
        <v>108</v>
      </c>
      <c r="X6" s="743">
        <v>2.85</v>
      </c>
      <c r="Y6" s="740">
        <v>157</v>
      </c>
      <c r="Z6" s="741">
        <v>6.11</v>
      </c>
      <c r="AA6" s="742">
        <v>1983</v>
      </c>
      <c r="AB6" s="743">
        <v>0.33960000000000001</v>
      </c>
      <c r="AC6" s="744">
        <v>47927</v>
      </c>
      <c r="AD6" s="745">
        <v>1359.08</v>
      </c>
      <c r="AE6" s="746">
        <v>488489</v>
      </c>
      <c r="AF6" s="747">
        <v>8818.8799999999992</v>
      </c>
      <c r="AG6" s="266"/>
      <c r="AH6" s="266"/>
      <c r="AI6" s="266"/>
      <c r="AJ6" s="266"/>
      <c r="AK6" s="266"/>
      <c r="AL6" s="266"/>
      <c r="AM6" s="266"/>
      <c r="AN6" s="266"/>
    </row>
    <row r="7" spans="1:40">
      <c r="A7" s="425">
        <v>2</v>
      </c>
      <c r="B7" s="739" t="s">
        <v>11</v>
      </c>
      <c r="C7" s="740">
        <v>336</v>
      </c>
      <c r="D7" s="741">
        <v>15.34</v>
      </c>
      <c r="E7" s="742">
        <v>6563</v>
      </c>
      <c r="F7" s="743">
        <v>455.44</v>
      </c>
      <c r="G7" s="740">
        <v>920</v>
      </c>
      <c r="H7" s="741">
        <v>21.2</v>
      </c>
      <c r="I7" s="742">
        <v>19406</v>
      </c>
      <c r="J7" s="743">
        <v>1011.76</v>
      </c>
      <c r="K7" s="740">
        <v>1</v>
      </c>
      <c r="L7" s="741">
        <v>0.01</v>
      </c>
      <c r="M7" s="742">
        <v>359</v>
      </c>
      <c r="N7" s="743">
        <v>42.79</v>
      </c>
      <c r="O7" s="740">
        <v>1</v>
      </c>
      <c r="P7" s="741">
        <v>0.1</v>
      </c>
      <c r="Q7" s="742">
        <v>357</v>
      </c>
      <c r="R7" s="743">
        <v>31.1</v>
      </c>
      <c r="S7" s="425">
        <v>2</v>
      </c>
      <c r="T7" s="739" t="s">
        <v>11</v>
      </c>
      <c r="U7" s="740">
        <v>0</v>
      </c>
      <c r="V7" s="741">
        <v>0</v>
      </c>
      <c r="W7" s="742">
        <v>9</v>
      </c>
      <c r="X7" s="743">
        <v>43.27</v>
      </c>
      <c r="Y7" s="740">
        <v>25</v>
      </c>
      <c r="Z7" s="741">
        <v>1.1299999999999999</v>
      </c>
      <c r="AA7" s="742">
        <v>768</v>
      </c>
      <c r="AB7" s="743">
        <v>71.75</v>
      </c>
      <c r="AC7" s="744">
        <v>1283</v>
      </c>
      <c r="AD7" s="745">
        <v>37.78</v>
      </c>
      <c r="AE7" s="746">
        <v>27462</v>
      </c>
      <c r="AF7" s="747">
        <v>1656.11</v>
      </c>
      <c r="AG7" s="266"/>
      <c r="AH7" s="266"/>
      <c r="AI7" s="266"/>
      <c r="AJ7" s="266"/>
      <c r="AK7" s="266"/>
      <c r="AL7" s="266"/>
      <c r="AM7" s="266"/>
      <c r="AN7" s="266"/>
    </row>
    <row r="8" spans="1:40" s="413" customFormat="1" ht="14.25">
      <c r="A8" s="425">
        <v>3</v>
      </c>
      <c r="B8" s="739" t="s">
        <v>13</v>
      </c>
      <c r="C8" s="740">
        <v>2529</v>
      </c>
      <c r="D8" s="741">
        <v>191.2</v>
      </c>
      <c r="E8" s="742">
        <v>12645</v>
      </c>
      <c r="F8" s="743">
        <v>956.01</v>
      </c>
      <c r="G8" s="740">
        <v>12521</v>
      </c>
      <c r="H8" s="741">
        <v>297.25</v>
      </c>
      <c r="I8" s="742">
        <v>61234</v>
      </c>
      <c r="J8" s="743">
        <v>1351.11</v>
      </c>
      <c r="K8" s="740">
        <v>350</v>
      </c>
      <c r="L8" s="741">
        <v>8.85</v>
      </c>
      <c r="M8" s="742">
        <v>2336</v>
      </c>
      <c r="N8" s="743">
        <v>59.01</v>
      </c>
      <c r="O8" s="740">
        <v>95</v>
      </c>
      <c r="P8" s="741">
        <v>1.74</v>
      </c>
      <c r="Q8" s="742">
        <v>475</v>
      </c>
      <c r="R8" s="743">
        <v>8.7100000000000009</v>
      </c>
      <c r="S8" s="425">
        <v>3</v>
      </c>
      <c r="T8" s="739" t="s">
        <v>13</v>
      </c>
      <c r="U8" s="740">
        <v>0</v>
      </c>
      <c r="V8" s="741">
        <v>0</v>
      </c>
      <c r="W8" s="742">
        <v>0</v>
      </c>
      <c r="X8" s="743">
        <v>0</v>
      </c>
      <c r="Y8" s="740">
        <v>311</v>
      </c>
      <c r="Z8" s="741">
        <v>84.82</v>
      </c>
      <c r="AA8" s="742">
        <v>1614</v>
      </c>
      <c r="AB8" s="743">
        <v>424.12</v>
      </c>
      <c r="AC8" s="744">
        <v>15806</v>
      </c>
      <c r="AD8" s="745">
        <v>583.86</v>
      </c>
      <c r="AE8" s="746">
        <v>78304</v>
      </c>
      <c r="AF8" s="747">
        <v>2798.96</v>
      </c>
      <c r="AG8" s="266"/>
      <c r="AH8" s="266"/>
      <c r="AI8" s="266"/>
      <c r="AJ8" s="266"/>
      <c r="AK8" s="266"/>
      <c r="AL8" s="266"/>
      <c r="AM8" s="266"/>
      <c r="AN8" s="266"/>
    </row>
    <row r="9" spans="1:40" s="413" customFormat="1" ht="14.25">
      <c r="A9" s="425">
        <v>4</v>
      </c>
      <c r="B9" s="739" t="s">
        <v>8</v>
      </c>
      <c r="C9" s="740">
        <v>76517</v>
      </c>
      <c r="D9" s="741">
        <v>1082.1400000000001</v>
      </c>
      <c r="E9" s="742">
        <v>146318</v>
      </c>
      <c r="F9" s="743">
        <v>1941.82</v>
      </c>
      <c r="G9" s="740">
        <v>192064</v>
      </c>
      <c r="H9" s="741">
        <v>4967.28</v>
      </c>
      <c r="I9" s="742">
        <v>232647</v>
      </c>
      <c r="J9" s="743">
        <v>8613.4699999999993</v>
      </c>
      <c r="K9" s="740">
        <v>11743</v>
      </c>
      <c r="L9" s="741">
        <v>281.79000000000002</v>
      </c>
      <c r="M9" s="742">
        <v>22846</v>
      </c>
      <c r="N9" s="743">
        <v>531.86</v>
      </c>
      <c r="O9" s="740">
        <v>56</v>
      </c>
      <c r="P9" s="741">
        <v>0.86</v>
      </c>
      <c r="Q9" s="742">
        <v>4359</v>
      </c>
      <c r="R9" s="743">
        <v>73.150000000000006</v>
      </c>
      <c r="S9" s="425">
        <v>4</v>
      </c>
      <c r="T9" s="739" t="s">
        <v>8</v>
      </c>
      <c r="U9" s="740">
        <v>1</v>
      </c>
      <c r="V9" s="741">
        <v>0.01</v>
      </c>
      <c r="W9" s="742">
        <v>5</v>
      </c>
      <c r="X9" s="743">
        <v>0.08</v>
      </c>
      <c r="Y9" s="740">
        <v>161</v>
      </c>
      <c r="Z9" s="741">
        <v>4.0199999999999996</v>
      </c>
      <c r="AA9" s="742">
        <v>8106</v>
      </c>
      <c r="AB9" s="743">
        <v>172.42</v>
      </c>
      <c r="AC9" s="744">
        <v>280542</v>
      </c>
      <c r="AD9" s="745">
        <v>6336.1</v>
      </c>
      <c r="AE9" s="746">
        <v>414281</v>
      </c>
      <c r="AF9" s="747">
        <v>11332.8</v>
      </c>
      <c r="AG9" s="266"/>
      <c r="AH9" s="266"/>
      <c r="AI9" s="266"/>
      <c r="AJ9" s="266"/>
      <c r="AK9" s="266"/>
      <c r="AL9" s="266"/>
      <c r="AM9" s="266"/>
      <c r="AN9" s="266"/>
    </row>
    <row r="10" spans="1:40" s="413" customFormat="1" ht="14.25">
      <c r="A10" s="425">
        <v>5</v>
      </c>
      <c r="B10" s="739" t="s">
        <v>9</v>
      </c>
      <c r="C10" s="740">
        <v>1975</v>
      </c>
      <c r="D10" s="741">
        <v>30.84</v>
      </c>
      <c r="E10" s="742">
        <v>8624</v>
      </c>
      <c r="F10" s="743">
        <v>256.06</v>
      </c>
      <c r="G10" s="740">
        <v>9159</v>
      </c>
      <c r="H10" s="741">
        <v>135.44999999999999</v>
      </c>
      <c r="I10" s="742">
        <v>40610</v>
      </c>
      <c r="J10" s="743">
        <v>788.57</v>
      </c>
      <c r="K10" s="740">
        <v>19</v>
      </c>
      <c r="L10" s="741">
        <v>1.42</v>
      </c>
      <c r="M10" s="748">
        <v>144</v>
      </c>
      <c r="N10" s="749">
        <v>4.83</v>
      </c>
      <c r="O10" s="750">
        <v>120</v>
      </c>
      <c r="P10" s="751">
        <v>1.37</v>
      </c>
      <c r="Q10" s="748">
        <v>566</v>
      </c>
      <c r="R10" s="749">
        <v>9.61</v>
      </c>
      <c r="S10" s="425">
        <v>5</v>
      </c>
      <c r="T10" s="739" t="s">
        <v>9</v>
      </c>
      <c r="U10" s="750">
        <v>33</v>
      </c>
      <c r="V10" s="751">
        <v>3.94</v>
      </c>
      <c r="W10" s="748">
        <v>94</v>
      </c>
      <c r="X10" s="749">
        <v>14.2</v>
      </c>
      <c r="Y10" s="750">
        <v>398</v>
      </c>
      <c r="Z10" s="751">
        <v>11.93</v>
      </c>
      <c r="AA10" s="748">
        <v>2044</v>
      </c>
      <c r="AB10" s="749">
        <v>69.84</v>
      </c>
      <c r="AC10" s="744">
        <v>11704</v>
      </c>
      <c r="AD10" s="745">
        <v>184.95</v>
      </c>
      <c r="AE10" s="746">
        <v>52082</v>
      </c>
      <c r="AF10" s="747">
        <v>1143.1099999999999</v>
      </c>
      <c r="AG10" s="266"/>
      <c r="AH10" s="266"/>
      <c r="AI10" s="266"/>
      <c r="AJ10" s="266"/>
      <c r="AK10" s="266"/>
      <c r="AL10" s="266"/>
      <c r="AM10" s="266"/>
      <c r="AN10" s="266"/>
    </row>
    <row r="11" spans="1:40" s="419" customFormat="1">
      <c r="A11" s="421"/>
      <c r="B11" s="731" t="s">
        <v>64</v>
      </c>
      <c r="C11" s="752">
        <v>92309</v>
      </c>
      <c r="D11" s="753">
        <v>1667.61</v>
      </c>
      <c r="E11" s="754">
        <v>270647</v>
      </c>
      <c r="F11" s="755">
        <v>5149.07</v>
      </c>
      <c r="G11" s="752">
        <v>251342</v>
      </c>
      <c r="H11" s="753">
        <v>6423.94</v>
      </c>
      <c r="I11" s="754">
        <v>740297</v>
      </c>
      <c r="J11" s="755">
        <v>18907.14</v>
      </c>
      <c r="K11" s="752">
        <v>12134</v>
      </c>
      <c r="L11" s="753">
        <v>292.72000000000003</v>
      </c>
      <c r="M11" s="754">
        <v>27555</v>
      </c>
      <c r="N11" s="755">
        <v>690.32</v>
      </c>
      <c r="O11" s="752">
        <v>381</v>
      </c>
      <c r="P11" s="753">
        <v>5.39</v>
      </c>
      <c r="Q11" s="754">
        <v>7388</v>
      </c>
      <c r="R11" s="755">
        <v>170.84</v>
      </c>
      <c r="S11" s="421"/>
      <c r="T11" s="731" t="s">
        <v>64</v>
      </c>
      <c r="U11" s="752">
        <v>44</v>
      </c>
      <c r="V11" s="753">
        <v>4.0999999999999996</v>
      </c>
      <c r="W11" s="754">
        <v>216</v>
      </c>
      <c r="X11" s="755">
        <v>60.4</v>
      </c>
      <c r="Y11" s="752">
        <v>1052</v>
      </c>
      <c r="Z11" s="753">
        <v>108.01</v>
      </c>
      <c r="AA11" s="754">
        <v>14515</v>
      </c>
      <c r="AB11" s="755">
        <v>772.09</v>
      </c>
      <c r="AC11" s="752">
        <v>357262</v>
      </c>
      <c r="AD11" s="753">
        <v>8501.77</v>
      </c>
      <c r="AE11" s="754">
        <v>1060618</v>
      </c>
      <c r="AF11" s="755">
        <v>25749.86</v>
      </c>
      <c r="AG11" s="756"/>
      <c r="AH11" s="756"/>
      <c r="AI11" s="756"/>
      <c r="AJ11" s="756"/>
      <c r="AK11" s="756"/>
      <c r="AL11" s="756"/>
      <c r="AM11" s="756"/>
      <c r="AN11" s="756"/>
    </row>
    <row r="12" spans="1:40" s="413" customFormat="1" ht="4.5" customHeight="1">
      <c r="A12" s="425"/>
      <c r="B12" s="731"/>
      <c r="C12" s="740"/>
      <c r="D12" s="741"/>
      <c r="E12" s="742"/>
      <c r="F12" s="743"/>
      <c r="G12" s="740"/>
      <c r="H12" s="741"/>
      <c r="I12" s="742"/>
      <c r="J12" s="743"/>
      <c r="K12" s="740"/>
      <c r="L12" s="741"/>
      <c r="M12" s="742"/>
      <c r="N12" s="743"/>
      <c r="O12" s="740"/>
      <c r="P12" s="741"/>
      <c r="Q12" s="742"/>
      <c r="R12" s="743"/>
      <c r="S12" s="425"/>
      <c r="T12" s="731"/>
      <c r="U12" s="740"/>
      <c r="V12" s="741"/>
      <c r="W12" s="742"/>
      <c r="X12" s="743"/>
      <c r="Y12" s="740"/>
      <c r="Z12" s="741"/>
      <c r="AA12" s="742"/>
      <c r="AB12" s="743"/>
      <c r="AC12" s="744"/>
      <c r="AD12" s="745"/>
      <c r="AE12" s="746"/>
      <c r="AF12" s="747"/>
      <c r="AG12" s="266"/>
      <c r="AH12" s="266"/>
      <c r="AI12" s="266"/>
      <c r="AJ12" s="266"/>
      <c r="AK12" s="266"/>
      <c r="AL12" s="266"/>
      <c r="AM12" s="266"/>
      <c r="AN12" s="266"/>
    </row>
    <row r="13" spans="1:40" s="413" customFormat="1">
      <c r="A13" s="421" t="s">
        <v>230</v>
      </c>
      <c r="B13" s="731" t="s">
        <v>623</v>
      </c>
      <c r="C13" s="740"/>
      <c r="D13" s="741"/>
      <c r="E13" s="742"/>
      <c r="F13" s="743"/>
      <c r="G13" s="740"/>
      <c r="H13" s="741"/>
      <c r="I13" s="742"/>
      <c r="J13" s="743"/>
      <c r="K13" s="740"/>
      <c r="L13" s="741"/>
      <c r="M13" s="742"/>
      <c r="N13" s="743"/>
      <c r="O13" s="740"/>
      <c r="P13" s="741"/>
      <c r="Q13" s="742"/>
      <c r="R13" s="743"/>
      <c r="S13" s="421" t="s">
        <v>230</v>
      </c>
      <c r="T13" s="731" t="s">
        <v>623</v>
      </c>
      <c r="U13" s="740"/>
      <c r="V13" s="741"/>
      <c r="W13" s="742"/>
      <c r="X13" s="743"/>
      <c r="Y13" s="740"/>
      <c r="Z13" s="741"/>
      <c r="AA13" s="742"/>
      <c r="AB13" s="743"/>
      <c r="AC13" s="744"/>
      <c r="AD13" s="745"/>
      <c r="AE13" s="746"/>
      <c r="AF13" s="747"/>
      <c r="AG13" s="266"/>
      <c r="AH13" s="266"/>
      <c r="AI13" s="266"/>
      <c r="AJ13" s="266"/>
      <c r="AK13" s="266"/>
      <c r="AL13" s="266"/>
      <c r="AM13" s="266"/>
      <c r="AN13" s="266"/>
    </row>
    <row r="14" spans="1:40" s="413" customFormat="1" ht="14.25">
      <c r="A14" s="425">
        <v>6</v>
      </c>
      <c r="B14" s="739" t="s">
        <v>18</v>
      </c>
      <c r="C14" s="740">
        <v>4</v>
      </c>
      <c r="D14" s="741">
        <v>0.12</v>
      </c>
      <c r="E14" s="742">
        <v>269</v>
      </c>
      <c r="F14" s="743">
        <v>6.55</v>
      </c>
      <c r="G14" s="740">
        <v>3</v>
      </c>
      <c r="H14" s="741">
        <v>9.5000000000000001E-2</v>
      </c>
      <c r="I14" s="742">
        <v>549</v>
      </c>
      <c r="J14" s="743">
        <v>9.11</v>
      </c>
      <c r="K14" s="740">
        <v>0</v>
      </c>
      <c r="L14" s="741">
        <v>0</v>
      </c>
      <c r="M14" s="742">
        <v>0</v>
      </c>
      <c r="N14" s="743">
        <v>0</v>
      </c>
      <c r="O14" s="740">
        <v>0</v>
      </c>
      <c r="P14" s="741">
        <v>0</v>
      </c>
      <c r="Q14" s="742">
        <v>0</v>
      </c>
      <c r="R14" s="743">
        <v>0</v>
      </c>
      <c r="S14" s="425">
        <v>6</v>
      </c>
      <c r="T14" s="739" t="s">
        <v>18</v>
      </c>
      <c r="U14" s="740">
        <v>0</v>
      </c>
      <c r="V14" s="741">
        <v>0</v>
      </c>
      <c r="W14" s="742">
        <v>0</v>
      </c>
      <c r="X14" s="743">
        <v>0</v>
      </c>
      <c r="Y14" s="740">
        <v>0</v>
      </c>
      <c r="Z14" s="741">
        <v>0</v>
      </c>
      <c r="AA14" s="742">
        <v>0</v>
      </c>
      <c r="AB14" s="743">
        <v>0</v>
      </c>
      <c r="AC14" s="744">
        <v>7</v>
      </c>
      <c r="AD14" s="745">
        <v>0.215</v>
      </c>
      <c r="AE14" s="746">
        <v>818</v>
      </c>
      <c r="AF14" s="747">
        <v>15.66</v>
      </c>
      <c r="AG14" s="266"/>
      <c r="AH14" s="266"/>
      <c r="AI14" s="266"/>
      <c r="AJ14" s="266"/>
      <c r="AK14" s="266"/>
      <c r="AL14" s="266"/>
      <c r="AM14" s="266"/>
      <c r="AN14" s="266"/>
    </row>
    <row r="15" spans="1:40" s="413" customFormat="1" ht="14.25">
      <c r="A15" s="425">
        <v>7</v>
      </c>
      <c r="B15" s="739" t="s">
        <v>138</v>
      </c>
      <c r="C15" s="740">
        <v>468</v>
      </c>
      <c r="D15" s="741">
        <v>31.1</v>
      </c>
      <c r="E15" s="742">
        <v>906</v>
      </c>
      <c r="F15" s="743">
        <v>73.290000000000006</v>
      </c>
      <c r="G15" s="740">
        <v>180</v>
      </c>
      <c r="H15" s="741">
        <v>2.1</v>
      </c>
      <c r="I15" s="742">
        <v>1495</v>
      </c>
      <c r="J15" s="743">
        <v>67.86</v>
      </c>
      <c r="K15" s="740">
        <v>10</v>
      </c>
      <c r="L15" s="741">
        <v>0.66</v>
      </c>
      <c r="M15" s="742">
        <v>600</v>
      </c>
      <c r="N15" s="743">
        <v>17</v>
      </c>
      <c r="O15" s="740">
        <v>0</v>
      </c>
      <c r="P15" s="741">
        <v>0</v>
      </c>
      <c r="Q15" s="742">
        <v>0</v>
      </c>
      <c r="R15" s="743">
        <v>0</v>
      </c>
      <c r="S15" s="425">
        <v>7</v>
      </c>
      <c r="T15" s="739" t="s">
        <v>138</v>
      </c>
      <c r="U15" s="740">
        <v>0</v>
      </c>
      <c r="V15" s="741">
        <v>0</v>
      </c>
      <c r="W15" s="742">
        <v>0</v>
      </c>
      <c r="X15" s="743">
        <v>0</v>
      </c>
      <c r="Y15" s="740">
        <v>85</v>
      </c>
      <c r="Z15" s="741">
        <v>1</v>
      </c>
      <c r="AA15" s="742">
        <v>397</v>
      </c>
      <c r="AB15" s="743">
        <v>28.25</v>
      </c>
      <c r="AC15" s="744">
        <v>743</v>
      </c>
      <c r="AD15" s="745">
        <v>34.86</v>
      </c>
      <c r="AE15" s="746">
        <v>3398</v>
      </c>
      <c r="AF15" s="747">
        <v>186.4</v>
      </c>
      <c r="AG15" s="266"/>
      <c r="AH15" s="266"/>
      <c r="AI15" s="266"/>
      <c r="AJ15" s="266"/>
      <c r="AK15" s="266"/>
      <c r="AL15" s="266"/>
      <c r="AM15" s="266"/>
      <c r="AN15" s="266"/>
    </row>
    <row r="16" spans="1:40" s="413" customFormat="1" ht="14.25">
      <c r="A16" s="425">
        <v>8</v>
      </c>
      <c r="B16" s="739" t="s">
        <v>22</v>
      </c>
      <c r="C16" s="740">
        <v>192</v>
      </c>
      <c r="D16" s="741">
        <v>5.36</v>
      </c>
      <c r="E16" s="742">
        <v>1916</v>
      </c>
      <c r="F16" s="743">
        <v>104.3</v>
      </c>
      <c r="G16" s="740">
        <v>964</v>
      </c>
      <c r="H16" s="741">
        <v>17.29</v>
      </c>
      <c r="I16" s="742">
        <v>6760</v>
      </c>
      <c r="J16" s="743">
        <v>265.08</v>
      </c>
      <c r="K16" s="740">
        <v>0</v>
      </c>
      <c r="L16" s="741">
        <v>0</v>
      </c>
      <c r="M16" s="748">
        <v>34</v>
      </c>
      <c r="N16" s="749">
        <v>2.98</v>
      </c>
      <c r="O16" s="750">
        <v>6</v>
      </c>
      <c r="P16" s="751">
        <v>0.08</v>
      </c>
      <c r="Q16" s="748">
        <v>80</v>
      </c>
      <c r="R16" s="749">
        <v>2</v>
      </c>
      <c r="S16" s="425">
        <v>8</v>
      </c>
      <c r="T16" s="739" t="s">
        <v>22</v>
      </c>
      <c r="U16" s="750">
        <v>0</v>
      </c>
      <c r="V16" s="751">
        <v>0</v>
      </c>
      <c r="W16" s="748">
        <v>1</v>
      </c>
      <c r="X16" s="749">
        <v>0</v>
      </c>
      <c r="Y16" s="750">
        <v>36</v>
      </c>
      <c r="Z16" s="751">
        <v>1.1399999999999999</v>
      </c>
      <c r="AA16" s="748">
        <v>343</v>
      </c>
      <c r="AB16" s="749">
        <v>27.38</v>
      </c>
      <c r="AC16" s="744">
        <v>1198</v>
      </c>
      <c r="AD16" s="745">
        <v>23.87</v>
      </c>
      <c r="AE16" s="746">
        <v>9134</v>
      </c>
      <c r="AF16" s="747">
        <v>401.74</v>
      </c>
      <c r="AG16" s="266"/>
      <c r="AH16" s="266"/>
      <c r="AI16" s="266"/>
      <c r="AJ16" s="266"/>
      <c r="AK16" s="266"/>
      <c r="AL16" s="266"/>
      <c r="AM16" s="266"/>
      <c r="AN16" s="266"/>
    </row>
    <row r="17" spans="1:40" s="413" customFormat="1" ht="14.25">
      <c r="A17" s="425">
        <v>9</v>
      </c>
      <c r="B17" s="739" t="s">
        <v>15</v>
      </c>
      <c r="C17" s="740">
        <v>74</v>
      </c>
      <c r="D17" s="741">
        <v>1.8096000000000001</v>
      </c>
      <c r="E17" s="742">
        <v>896</v>
      </c>
      <c r="F17" s="743">
        <v>64.551099999999991</v>
      </c>
      <c r="G17" s="740">
        <v>472</v>
      </c>
      <c r="H17" s="741">
        <v>16.180799999999998</v>
      </c>
      <c r="I17" s="742">
        <v>5203</v>
      </c>
      <c r="J17" s="743">
        <v>229.06330000000003</v>
      </c>
      <c r="K17" s="740">
        <v>1</v>
      </c>
      <c r="L17" s="741">
        <v>1.77E-2</v>
      </c>
      <c r="M17" s="742">
        <v>16</v>
      </c>
      <c r="N17" s="743">
        <v>1.5468999999999999</v>
      </c>
      <c r="O17" s="740">
        <v>0</v>
      </c>
      <c r="P17" s="741">
        <v>0</v>
      </c>
      <c r="Q17" s="742">
        <v>0</v>
      </c>
      <c r="R17" s="743">
        <v>0</v>
      </c>
      <c r="S17" s="425">
        <v>9</v>
      </c>
      <c r="T17" s="739" t="s">
        <v>15</v>
      </c>
      <c r="U17" s="740">
        <v>2</v>
      </c>
      <c r="V17" s="741">
        <v>78.52</v>
      </c>
      <c r="W17" s="742">
        <v>0</v>
      </c>
      <c r="X17" s="743">
        <v>0</v>
      </c>
      <c r="Y17" s="740">
        <v>8</v>
      </c>
      <c r="Z17" s="741">
        <v>6.2199999999999998E-2</v>
      </c>
      <c r="AA17" s="742">
        <v>123</v>
      </c>
      <c r="AB17" s="743">
        <v>21.247699999999998</v>
      </c>
      <c r="AC17" s="744">
        <v>557</v>
      </c>
      <c r="AD17" s="745">
        <v>96.590299999999985</v>
      </c>
      <c r="AE17" s="746">
        <v>6238</v>
      </c>
      <c r="AF17" s="747">
        <v>316.40899999999999</v>
      </c>
      <c r="AG17" s="266"/>
      <c r="AH17" s="266"/>
      <c r="AI17" s="266"/>
      <c r="AJ17" s="266"/>
      <c r="AK17" s="266"/>
      <c r="AL17" s="266"/>
      <c r="AM17" s="266"/>
      <c r="AN17" s="266"/>
    </row>
    <row r="18" spans="1:40" s="413" customFormat="1" ht="14.25">
      <c r="A18" s="425">
        <v>10</v>
      </c>
      <c r="B18" s="739" t="s">
        <v>139</v>
      </c>
      <c r="C18" s="740">
        <v>2</v>
      </c>
      <c r="D18" s="741">
        <v>0.13</v>
      </c>
      <c r="E18" s="742">
        <v>384</v>
      </c>
      <c r="F18" s="743">
        <v>36.950000000000003</v>
      </c>
      <c r="G18" s="740">
        <v>20</v>
      </c>
      <c r="H18" s="741">
        <v>1.4254</v>
      </c>
      <c r="I18" s="742">
        <v>2533</v>
      </c>
      <c r="J18" s="743">
        <v>109.038</v>
      </c>
      <c r="K18" s="740">
        <v>2</v>
      </c>
      <c r="L18" s="741">
        <v>0.13</v>
      </c>
      <c r="M18" s="742">
        <v>26</v>
      </c>
      <c r="N18" s="743">
        <v>1.0473999999999999</v>
      </c>
      <c r="O18" s="740">
        <v>1</v>
      </c>
      <c r="P18" s="741">
        <v>0.12</v>
      </c>
      <c r="Q18" s="742">
        <v>9</v>
      </c>
      <c r="R18" s="743">
        <v>0.25519999999999998</v>
      </c>
      <c r="S18" s="425">
        <v>10</v>
      </c>
      <c r="T18" s="739" t="s">
        <v>139</v>
      </c>
      <c r="U18" s="740">
        <v>1</v>
      </c>
      <c r="V18" s="741">
        <v>0.19670000000000001</v>
      </c>
      <c r="W18" s="742">
        <v>3</v>
      </c>
      <c r="X18" s="743">
        <v>0.88930000000000009</v>
      </c>
      <c r="Y18" s="740">
        <v>7</v>
      </c>
      <c r="Z18" s="741">
        <v>0.75</v>
      </c>
      <c r="AA18" s="742">
        <v>245</v>
      </c>
      <c r="AB18" s="743">
        <v>68.944000000000003</v>
      </c>
      <c r="AC18" s="744">
        <v>33</v>
      </c>
      <c r="AD18" s="745">
        <v>2.7521</v>
      </c>
      <c r="AE18" s="746">
        <v>3200</v>
      </c>
      <c r="AF18" s="747">
        <v>217.12389999999999</v>
      </c>
      <c r="AG18" s="266"/>
      <c r="AH18" s="266"/>
      <c r="AI18" s="266"/>
      <c r="AJ18" s="266"/>
      <c r="AK18" s="266"/>
      <c r="AL18" s="266"/>
      <c r="AM18" s="266"/>
      <c r="AN18" s="266"/>
    </row>
    <row r="19" spans="1:40" s="413" customFormat="1" ht="14.25">
      <c r="A19" s="425">
        <v>11</v>
      </c>
      <c r="B19" s="739" t="s">
        <v>14</v>
      </c>
      <c r="C19" s="740">
        <v>13</v>
      </c>
      <c r="D19" s="741">
        <v>0.15</v>
      </c>
      <c r="E19" s="742">
        <v>370</v>
      </c>
      <c r="F19" s="743">
        <v>26.136300000000002</v>
      </c>
      <c r="G19" s="740">
        <v>29</v>
      </c>
      <c r="H19" s="741">
        <v>0.66</v>
      </c>
      <c r="I19" s="742">
        <v>908</v>
      </c>
      <c r="J19" s="743">
        <v>50.539200000000001</v>
      </c>
      <c r="K19" s="740">
        <v>0</v>
      </c>
      <c r="L19" s="741">
        <v>0</v>
      </c>
      <c r="M19" s="748">
        <v>37</v>
      </c>
      <c r="N19" s="749">
        <v>5.7980999999999998</v>
      </c>
      <c r="O19" s="750">
        <v>0</v>
      </c>
      <c r="P19" s="751">
        <v>0</v>
      </c>
      <c r="Q19" s="748">
        <v>10</v>
      </c>
      <c r="R19" s="749">
        <v>0.56289999999999996</v>
      </c>
      <c r="S19" s="425">
        <v>11</v>
      </c>
      <c r="T19" s="739" t="s">
        <v>14</v>
      </c>
      <c r="U19" s="750">
        <v>0</v>
      </c>
      <c r="V19" s="751">
        <v>0</v>
      </c>
      <c r="W19" s="748">
        <v>0</v>
      </c>
      <c r="X19" s="749">
        <v>0</v>
      </c>
      <c r="Y19" s="750">
        <v>0</v>
      </c>
      <c r="Z19" s="751">
        <v>0</v>
      </c>
      <c r="AA19" s="748">
        <v>48</v>
      </c>
      <c r="AB19" s="749">
        <v>4.8651</v>
      </c>
      <c r="AC19" s="744">
        <v>42</v>
      </c>
      <c r="AD19" s="745">
        <v>0.81</v>
      </c>
      <c r="AE19" s="746">
        <v>1373</v>
      </c>
      <c r="AF19" s="747">
        <v>87.901600000000016</v>
      </c>
      <c r="AG19" s="266"/>
      <c r="AH19" s="266"/>
      <c r="AI19" s="266"/>
      <c r="AJ19" s="266"/>
      <c r="AK19" s="266"/>
      <c r="AL19" s="266"/>
      <c r="AM19" s="266"/>
      <c r="AN19" s="266"/>
    </row>
    <row r="20" spans="1:40" s="413" customFormat="1" ht="14.25">
      <c r="A20" s="425">
        <v>12</v>
      </c>
      <c r="B20" s="739" t="s">
        <v>140</v>
      </c>
      <c r="C20" s="740">
        <v>0</v>
      </c>
      <c r="D20" s="741">
        <v>0</v>
      </c>
      <c r="E20" s="742">
        <v>0</v>
      </c>
      <c r="F20" s="743">
        <v>0</v>
      </c>
      <c r="G20" s="740">
        <v>0</v>
      </c>
      <c r="H20" s="741">
        <v>0</v>
      </c>
      <c r="I20" s="742">
        <v>0</v>
      </c>
      <c r="J20" s="743">
        <v>0</v>
      </c>
      <c r="K20" s="740">
        <v>0</v>
      </c>
      <c r="L20" s="741">
        <v>0</v>
      </c>
      <c r="M20" s="742">
        <v>0</v>
      </c>
      <c r="N20" s="743">
        <v>0</v>
      </c>
      <c r="O20" s="740">
        <v>0</v>
      </c>
      <c r="P20" s="741">
        <v>0</v>
      </c>
      <c r="Q20" s="742">
        <v>0</v>
      </c>
      <c r="R20" s="743">
        <v>0</v>
      </c>
      <c r="S20" s="425">
        <v>12</v>
      </c>
      <c r="T20" s="739" t="s">
        <v>140</v>
      </c>
      <c r="U20" s="740">
        <v>0</v>
      </c>
      <c r="V20" s="741">
        <v>0</v>
      </c>
      <c r="W20" s="742">
        <v>0</v>
      </c>
      <c r="X20" s="743">
        <v>0</v>
      </c>
      <c r="Y20" s="740">
        <v>0</v>
      </c>
      <c r="Z20" s="741">
        <v>0</v>
      </c>
      <c r="AA20" s="742">
        <v>0</v>
      </c>
      <c r="AB20" s="743">
        <v>0</v>
      </c>
      <c r="AC20" s="744">
        <v>0</v>
      </c>
      <c r="AD20" s="745">
        <v>0</v>
      </c>
      <c r="AE20" s="746">
        <v>0</v>
      </c>
      <c r="AF20" s="747">
        <v>0</v>
      </c>
      <c r="AG20" s="266"/>
      <c r="AH20" s="266"/>
      <c r="AI20" s="266"/>
      <c r="AJ20" s="266"/>
      <c r="AK20" s="266"/>
      <c r="AL20" s="266"/>
      <c r="AM20" s="266"/>
      <c r="AN20" s="266"/>
    </row>
    <row r="21" spans="1:40" s="413" customFormat="1" ht="14.25">
      <c r="A21" s="425">
        <v>13</v>
      </c>
      <c r="B21" s="739" t="s">
        <v>141</v>
      </c>
      <c r="C21" s="740">
        <v>24</v>
      </c>
      <c r="D21" s="741">
        <v>0.78449999999999998</v>
      </c>
      <c r="E21" s="742">
        <v>244</v>
      </c>
      <c r="F21" s="743">
        <v>3.0249999999999999</v>
      </c>
      <c r="G21" s="740">
        <v>514</v>
      </c>
      <c r="H21" s="741">
        <v>3.0844999999999998</v>
      </c>
      <c r="I21" s="742">
        <v>3958</v>
      </c>
      <c r="J21" s="743">
        <v>28.341200000000001</v>
      </c>
      <c r="K21" s="740">
        <v>0</v>
      </c>
      <c r="L21" s="741">
        <v>0</v>
      </c>
      <c r="M21" s="748">
        <v>0</v>
      </c>
      <c r="N21" s="749">
        <v>0</v>
      </c>
      <c r="O21" s="750">
        <v>0</v>
      </c>
      <c r="P21" s="751">
        <v>0</v>
      </c>
      <c r="Q21" s="748">
        <v>0</v>
      </c>
      <c r="R21" s="749">
        <v>0</v>
      </c>
      <c r="S21" s="425">
        <v>13</v>
      </c>
      <c r="T21" s="739" t="s">
        <v>141</v>
      </c>
      <c r="U21" s="750">
        <v>0</v>
      </c>
      <c r="V21" s="751">
        <v>0</v>
      </c>
      <c r="W21" s="748">
        <v>0</v>
      </c>
      <c r="X21" s="749">
        <v>0</v>
      </c>
      <c r="Y21" s="750">
        <v>0</v>
      </c>
      <c r="Z21" s="751">
        <v>0</v>
      </c>
      <c r="AA21" s="748">
        <v>0</v>
      </c>
      <c r="AB21" s="749">
        <v>0</v>
      </c>
      <c r="AC21" s="744">
        <v>538</v>
      </c>
      <c r="AD21" s="745">
        <v>3.8689999999999998</v>
      </c>
      <c r="AE21" s="746">
        <v>4202</v>
      </c>
      <c r="AF21" s="747">
        <v>31.366199999999999</v>
      </c>
      <c r="AG21" s="266"/>
      <c r="AH21" s="266"/>
      <c r="AI21" s="266"/>
      <c r="AJ21" s="266"/>
      <c r="AK21" s="266"/>
      <c r="AL21" s="266"/>
      <c r="AM21" s="266"/>
      <c r="AN21" s="266"/>
    </row>
    <row r="22" spans="1:40" s="413" customFormat="1" ht="14.25">
      <c r="A22" s="425">
        <v>14</v>
      </c>
      <c r="B22" s="739" t="s">
        <v>10</v>
      </c>
      <c r="C22" s="740">
        <v>4</v>
      </c>
      <c r="D22" s="741">
        <v>0.18100000000000002</v>
      </c>
      <c r="E22" s="742">
        <v>7667</v>
      </c>
      <c r="F22" s="743">
        <v>99.0291</v>
      </c>
      <c r="G22" s="740">
        <v>13</v>
      </c>
      <c r="H22" s="741">
        <v>0.16940000000000002</v>
      </c>
      <c r="I22" s="742">
        <v>20525</v>
      </c>
      <c r="J22" s="743">
        <v>294.81150000000002</v>
      </c>
      <c r="K22" s="740">
        <v>0</v>
      </c>
      <c r="L22" s="741">
        <v>0</v>
      </c>
      <c r="M22" s="742">
        <v>3</v>
      </c>
      <c r="N22" s="743">
        <v>0.20980000000000001</v>
      </c>
      <c r="O22" s="740">
        <v>0</v>
      </c>
      <c r="P22" s="741">
        <v>0</v>
      </c>
      <c r="Q22" s="742">
        <v>0</v>
      </c>
      <c r="R22" s="743">
        <v>0</v>
      </c>
      <c r="S22" s="425">
        <v>14</v>
      </c>
      <c r="T22" s="739" t="s">
        <v>10</v>
      </c>
      <c r="U22" s="740">
        <v>0</v>
      </c>
      <c r="V22" s="741">
        <v>0</v>
      </c>
      <c r="W22" s="742">
        <v>5</v>
      </c>
      <c r="X22" s="743">
        <v>5.3399999999999996E-2</v>
      </c>
      <c r="Y22" s="740">
        <v>0</v>
      </c>
      <c r="Z22" s="741">
        <v>0</v>
      </c>
      <c r="AA22" s="742">
        <v>0</v>
      </c>
      <c r="AB22" s="743">
        <v>0</v>
      </c>
      <c r="AC22" s="744">
        <v>17</v>
      </c>
      <c r="AD22" s="745">
        <v>0.35040000000000004</v>
      </c>
      <c r="AE22" s="746">
        <v>28200</v>
      </c>
      <c r="AF22" s="747">
        <v>394.10379999999998</v>
      </c>
      <c r="AG22" s="266"/>
      <c r="AH22" s="266"/>
      <c r="AI22" s="266"/>
      <c r="AJ22" s="266"/>
      <c r="AK22" s="266"/>
      <c r="AL22" s="266"/>
      <c r="AM22" s="266"/>
      <c r="AN22" s="266"/>
    </row>
    <row r="23" spans="1:40" s="413" customFormat="1" ht="14.25">
      <c r="A23" s="425">
        <v>15</v>
      </c>
      <c r="B23" s="739" t="s">
        <v>142</v>
      </c>
      <c r="C23" s="750">
        <v>19</v>
      </c>
      <c r="D23" s="751">
        <v>1.016</v>
      </c>
      <c r="E23" s="748">
        <v>522</v>
      </c>
      <c r="F23" s="749">
        <v>37.459099999999999</v>
      </c>
      <c r="G23" s="750">
        <v>62</v>
      </c>
      <c r="H23" s="751">
        <v>3.4224999999999999</v>
      </c>
      <c r="I23" s="742">
        <v>1316</v>
      </c>
      <c r="J23" s="743">
        <v>61.682200000000002</v>
      </c>
      <c r="K23" s="740">
        <v>2</v>
      </c>
      <c r="L23" s="741">
        <v>0.18659999999999999</v>
      </c>
      <c r="M23" s="742">
        <v>17</v>
      </c>
      <c r="N23" s="743">
        <v>1.1520999999999999</v>
      </c>
      <c r="O23" s="740">
        <v>0</v>
      </c>
      <c r="P23" s="741">
        <v>0</v>
      </c>
      <c r="Q23" s="742">
        <v>1</v>
      </c>
      <c r="R23" s="743">
        <v>6.5599999999999992E-2</v>
      </c>
      <c r="S23" s="425">
        <v>15</v>
      </c>
      <c r="T23" s="739" t="s">
        <v>142</v>
      </c>
      <c r="U23" s="740">
        <v>0</v>
      </c>
      <c r="V23" s="741">
        <v>0</v>
      </c>
      <c r="W23" s="742">
        <v>0</v>
      </c>
      <c r="X23" s="743">
        <v>0</v>
      </c>
      <c r="Y23" s="740">
        <v>0</v>
      </c>
      <c r="Z23" s="741">
        <v>0</v>
      </c>
      <c r="AA23" s="742">
        <v>13</v>
      </c>
      <c r="AB23" s="743">
        <v>0.88300000000000001</v>
      </c>
      <c r="AC23" s="744">
        <v>83</v>
      </c>
      <c r="AD23" s="745">
        <v>4.6251000000000007</v>
      </c>
      <c r="AE23" s="746">
        <v>1869</v>
      </c>
      <c r="AF23" s="747">
        <v>101.24199999999999</v>
      </c>
      <c r="AG23" s="266"/>
      <c r="AH23" s="266"/>
      <c r="AI23" s="266"/>
      <c r="AJ23" s="266"/>
      <c r="AK23" s="266"/>
      <c r="AL23" s="266"/>
      <c r="AM23" s="266"/>
      <c r="AN23" s="266"/>
    </row>
    <row r="24" spans="1:40" s="413" customFormat="1" ht="14.25">
      <c r="A24" s="425">
        <v>16</v>
      </c>
      <c r="B24" s="739" t="s">
        <v>21</v>
      </c>
      <c r="C24" s="740">
        <v>102</v>
      </c>
      <c r="D24" s="741">
        <v>2.3558000000000003</v>
      </c>
      <c r="E24" s="742">
        <v>474</v>
      </c>
      <c r="F24" s="743">
        <v>39.180999999999997</v>
      </c>
      <c r="G24" s="740">
        <v>254</v>
      </c>
      <c r="H24" s="741">
        <v>8.1066000000000003</v>
      </c>
      <c r="I24" s="742">
        <v>2384</v>
      </c>
      <c r="J24" s="743">
        <v>70.168400000000005</v>
      </c>
      <c r="K24" s="740">
        <v>5</v>
      </c>
      <c r="L24" s="741">
        <v>9.8699999999999996E-2</v>
      </c>
      <c r="M24" s="742">
        <v>38</v>
      </c>
      <c r="N24" s="743">
        <v>2.7391000000000001</v>
      </c>
      <c r="O24" s="740">
        <v>2</v>
      </c>
      <c r="P24" s="741">
        <v>5.9900000000000002E-2</v>
      </c>
      <c r="Q24" s="742">
        <v>3</v>
      </c>
      <c r="R24" s="743">
        <v>0.29170000000000001</v>
      </c>
      <c r="S24" s="425">
        <v>16</v>
      </c>
      <c r="T24" s="739" t="s">
        <v>21</v>
      </c>
      <c r="U24" s="740">
        <v>0</v>
      </c>
      <c r="V24" s="741">
        <v>0</v>
      </c>
      <c r="W24" s="742">
        <v>0</v>
      </c>
      <c r="X24" s="743">
        <v>0</v>
      </c>
      <c r="Y24" s="740">
        <v>29</v>
      </c>
      <c r="Z24" s="741">
        <v>2.8276999999999997</v>
      </c>
      <c r="AA24" s="742">
        <v>82</v>
      </c>
      <c r="AB24" s="743">
        <v>8.4509000000000007</v>
      </c>
      <c r="AC24" s="744">
        <v>392</v>
      </c>
      <c r="AD24" s="745">
        <v>13.448699999999999</v>
      </c>
      <c r="AE24" s="746">
        <v>2981</v>
      </c>
      <c r="AF24" s="747">
        <v>120.83110000000001</v>
      </c>
      <c r="AG24" s="266"/>
      <c r="AH24" s="266"/>
      <c r="AI24" s="266"/>
      <c r="AJ24" s="266"/>
      <c r="AK24" s="266"/>
      <c r="AL24" s="266"/>
      <c r="AM24" s="266"/>
      <c r="AN24" s="266"/>
    </row>
    <row r="25" spans="1:40" s="413" customFormat="1" ht="14.25">
      <c r="A25" s="425">
        <v>17</v>
      </c>
      <c r="B25" s="739" t="s">
        <v>143</v>
      </c>
      <c r="C25" s="740">
        <v>5</v>
      </c>
      <c r="D25" s="741">
        <v>0.30099999999999999</v>
      </c>
      <c r="E25" s="742">
        <v>45</v>
      </c>
      <c r="F25" s="743">
        <v>2.0499999999999998</v>
      </c>
      <c r="G25" s="740">
        <v>26</v>
      </c>
      <c r="H25" s="741">
        <v>0.83879999999999999</v>
      </c>
      <c r="I25" s="742">
        <v>76</v>
      </c>
      <c r="J25" s="743">
        <v>5.12</v>
      </c>
      <c r="K25" s="740">
        <v>4</v>
      </c>
      <c r="L25" s="741">
        <v>0.36</v>
      </c>
      <c r="M25" s="742">
        <v>37</v>
      </c>
      <c r="N25" s="743">
        <v>3.76</v>
      </c>
      <c r="O25" s="740">
        <v>0</v>
      </c>
      <c r="P25" s="741">
        <v>0</v>
      </c>
      <c r="Q25" s="742">
        <v>0</v>
      </c>
      <c r="R25" s="743">
        <v>0</v>
      </c>
      <c r="S25" s="425">
        <v>17</v>
      </c>
      <c r="T25" s="739" t="s">
        <v>143</v>
      </c>
      <c r="U25" s="740">
        <v>0</v>
      </c>
      <c r="V25" s="741">
        <v>0</v>
      </c>
      <c r="W25" s="742">
        <v>0</v>
      </c>
      <c r="X25" s="743">
        <v>0</v>
      </c>
      <c r="Y25" s="740">
        <v>0</v>
      </c>
      <c r="Z25" s="741">
        <v>0</v>
      </c>
      <c r="AA25" s="742">
        <v>0</v>
      </c>
      <c r="AB25" s="743">
        <v>0</v>
      </c>
      <c r="AC25" s="744">
        <v>35</v>
      </c>
      <c r="AD25" s="745">
        <v>1.4997999999999998</v>
      </c>
      <c r="AE25" s="746">
        <v>158</v>
      </c>
      <c r="AF25" s="747">
        <v>10.93</v>
      </c>
      <c r="AG25" s="266"/>
      <c r="AH25" s="266"/>
      <c r="AI25" s="266"/>
      <c r="AJ25" s="266"/>
      <c r="AK25" s="266"/>
      <c r="AL25" s="266"/>
      <c r="AM25" s="266"/>
      <c r="AN25" s="266"/>
    </row>
    <row r="26" spans="1:40" s="413" customFormat="1" ht="14.25">
      <c r="A26" s="425">
        <v>18</v>
      </c>
      <c r="B26" s="739" t="s">
        <v>144</v>
      </c>
      <c r="C26" s="740">
        <v>85</v>
      </c>
      <c r="D26" s="741">
        <v>1.6</v>
      </c>
      <c r="E26" s="742">
        <v>340</v>
      </c>
      <c r="F26" s="743">
        <v>7</v>
      </c>
      <c r="G26" s="740">
        <v>180</v>
      </c>
      <c r="H26" s="741">
        <v>3.75</v>
      </c>
      <c r="I26" s="742">
        <v>600</v>
      </c>
      <c r="J26" s="743">
        <v>18</v>
      </c>
      <c r="K26" s="740">
        <v>0</v>
      </c>
      <c r="L26" s="741">
        <v>0</v>
      </c>
      <c r="M26" s="742">
        <v>0</v>
      </c>
      <c r="N26" s="743">
        <v>0</v>
      </c>
      <c r="O26" s="740">
        <v>0</v>
      </c>
      <c r="P26" s="741">
        <v>0</v>
      </c>
      <c r="Q26" s="742">
        <v>0</v>
      </c>
      <c r="R26" s="743">
        <v>0</v>
      </c>
      <c r="S26" s="425">
        <v>18</v>
      </c>
      <c r="T26" s="739" t="s">
        <v>144</v>
      </c>
      <c r="U26" s="740">
        <v>0</v>
      </c>
      <c r="V26" s="741">
        <v>0</v>
      </c>
      <c r="W26" s="742">
        <v>0</v>
      </c>
      <c r="X26" s="743">
        <v>0</v>
      </c>
      <c r="Y26" s="740">
        <v>40</v>
      </c>
      <c r="Z26" s="741">
        <v>0.85</v>
      </c>
      <c r="AA26" s="742">
        <v>86</v>
      </c>
      <c r="AB26" s="743">
        <v>1.7</v>
      </c>
      <c r="AC26" s="744">
        <v>305</v>
      </c>
      <c r="AD26" s="745">
        <v>6.2</v>
      </c>
      <c r="AE26" s="746">
        <v>1026</v>
      </c>
      <c r="AF26" s="747">
        <v>26.7</v>
      </c>
      <c r="AG26" s="266"/>
      <c r="AH26" s="266"/>
      <c r="AI26" s="266"/>
      <c r="AJ26" s="266"/>
      <c r="AK26" s="266"/>
      <c r="AL26" s="266"/>
      <c r="AM26" s="266"/>
      <c r="AN26" s="266"/>
    </row>
    <row r="27" spans="1:40" s="413" customFormat="1" ht="14.25">
      <c r="A27" s="425">
        <v>19</v>
      </c>
      <c r="B27" s="739" t="s">
        <v>145</v>
      </c>
      <c r="C27" s="740">
        <v>196</v>
      </c>
      <c r="D27" s="741">
        <v>5.7879999999999994</v>
      </c>
      <c r="E27" s="742">
        <v>1519</v>
      </c>
      <c r="F27" s="743">
        <v>71.650000000000006</v>
      </c>
      <c r="G27" s="740">
        <v>1052</v>
      </c>
      <c r="H27" s="741">
        <v>19.6617</v>
      </c>
      <c r="I27" s="742">
        <v>9950</v>
      </c>
      <c r="J27" s="743">
        <v>282.22430000000003</v>
      </c>
      <c r="K27" s="740">
        <v>6</v>
      </c>
      <c r="L27" s="741">
        <v>0.30371900000000002</v>
      </c>
      <c r="M27" s="742">
        <v>16</v>
      </c>
      <c r="N27" s="743">
        <v>1.3290999999999999</v>
      </c>
      <c r="O27" s="740">
        <v>1</v>
      </c>
      <c r="P27" s="741">
        <v>4.3499999999999997E-3</v>
      </c>
      <c r="Q27" s="742">
        <v>52</v>
      </c>
      <c r="R27" s="743">
        <v>0.87</v>
      </c>
      <c r="S27" s="425">
        <v>19</v>
      </c>
      <c r="T27" s="739" t="s">
        <v>145</v>
      </c>
      <c r="U27" s="740">
        <v>0</v>
      </c>
      <c r="V27" s="741">
        <v>0</v>
      </c>
      <c r="W27" s="742">
        <v>0</v>
      </c>
      <c r="X27" s="743">
        <v>0</v>
      </c>
      <c r="Y27" s="740">
        <v>43</v>
      </c>
      <c r="Z27" s="741">
        <v>3.3154460000000001</v>
      </c>
      <c r="AA27" s="742">
        <v>505</v>
      </c>
      <c r="AB27" s="743">
        <v>53.223599999999998</v>
      </c>
      <c r="AC27" s="744">
        <v>1298</v>
      </c>
      <c r="AD27" s="745">
        <v>29.073215000000005</v>
      </c>
      <c r="AE27" s="746">
        <v>12042</v>
      </c>
      <c r="AF27" s="747">
        <v>409.29700000000003</v>
      </c>
      <c r="AG27" s="266"/>
      <c r="AH27" s="266"/>
      <c r="AI27" s="266"/>
      <c r="AJ27" s="266"/>
      <c r="AK27" s="266"/>
      <c r="AL27" s="266"/>
      <c r="AM27" s="266"/>
      <c r="AN27" s="266"/>
    </row>
    <row r="28" spans="1:40" s="413" customFormat="1" ht="14.25">
      <c r="A28" s="425">
        <v>20</v>
      </c>
      <c r="B28" s="739" t="s">
        <v>146</v>
      </c>
      <c r="C28" s="740">
        <v>9</v>
      </c>
      <c r="D28" s="741">
        <v>0.3</v>
      </c>
      <c r="E28" s="742">
        <v>46</v>
      </c>
      <c r="F28" s="743">
        <v>3.71</v>
      </c>
      <c r="G28" s="740">
        <v>16</v>
      </c>
      <c r="H28" s="741">
        <v>0.56000000000000005</v>
      </c>
      <c r="I28" s="742">
        <v>111</v>
      </c>
      <c r="J28" s="743">
        <v>35.14</v>
      </c>
      <c r="K28" s="740">
        <v>0</v>
      </c>
      <c r="L28" s="741">
        <v>0</v>
      </c>
      <c r="M28" s="742">
        <v>1</v>
      </c>
      <c r="N28" s="743">
        <v>0.2</v>
      </c>
      <c r="O28" s="740">
        <v>0</v>
      </c>
      <c r="P28" s="741">
        <v>0</v>
      </c>
      <c r="Q28" s="742">
        <v>0</v>
      </c>
      <c r="R28" s="743">
        <v>0</v>
      </c>
      <c r="S28" s="425">
        <v>20</v>
      </c>
      <c r="T28" s="739" t="s">
        <v>146</v>
      </c>
      <c r="U28" s="740">
        <v>0</v>
      </c>
      <c r="V28" s="741">
        <v>0</v>
      </c>
      <c r="W28" s="742">
        <v>0</v>
      </c>
      <c r="X28" s="743">
        <v>0</v>
      </c>
      <c r="Y28" s="740">
        <v>0</v>
      </c>
      <c r="Z28" s="741">
        <v>0</v>
      </c>
      <c r="AA28" s="742">
        <v>0</v>
      </c>
      <c r="AB28" s="743">
        <v>0</v>
      </c>
      <c r="AC28" s="744">
        <v>25</v>
      </c>
      <c r="AD28" s="745">
        <v>0.86</v>
      </c>
      <c r="AE28" s="746">
        <v>158</v>
      </c>
      <c r="AF28" s="747">
        <v>39.049999999999997</v>
      </c>
      <c r="AG28" s="266"/>
      <c r="AH28" s="266"/>
      <c r="AI28" s="266"/>
      <c r="AJ28" s="266"/>
      <c r="AK28" s="266"/>
      <c r="AL28" s="266"/>
      <c r="AM28" s="266"/>
      <c r="AN28" s="266"/>
    </row>
    <row r="29" spans="1:40" s="413" customFormat="1" ht="15.75" customHeight="1">
      <c r="A29" s="425">
        <v>21</v>
      </c>
      <c r="B29" s="739" t="s">
        <v>147</v>
      </c>
      <c r="C29" s="740">
        <v>113</v>
      </c>
      <c r="D29" s="741">
        <v>17.472300000000001</v>
      </c>
      <c r="E29" s="742">
        <v>1647</v>
      </c>
      <c r="F29" s="743">
        <v>195.4494</v>
      </c>
      <c r="G29" s="740">
        <v>488</v>
      </c>
      <c r="H29" s="741">
        <v>23.930799999999998</v>
      </c>
      <c r="I29" s="742">
        <v>3360</v>
      </c>
      <c r="J29" s="743">
        <v>228.46950000000001</v>
      </c>
      <c r="K29" s="740">
        <v>1</v>
      </c>
      <c r="L29" s="741">
        <v>2.1000000000000001E-2</v>
      </c>
      <c r="M29" s="742">
        <v>49</v>
      </c>
      <c r="N29" s="743">
        <v>7.0000999999999998</v>
      </c>
      <c r="O29" s="740">
        <v>1</v>
      </c>
      <c r="P29" s="741">
        <v>0.28000000000000003</v>
      </c>
      <c r="Q29" s="742">
        <v>6</v>
      </c>
      <c r="R29" s="743">
        <v>0.77700000000000002</v>
      </c>
      <c r="S29" s="425">
        <v>21</v>
      </c>
      <c r="T29" s="739" t="s">
        <v>147</v>
      </c>
      <c r="U29" s="740">
        <v>0</v>
      </c>
      <c r="V29" s="741">
        <v>0</v>
      </c>
      <c r="W29" s="742">
        <v>1</v>
      </c>
      <c r="X29" s="743">
        <v>2.4700000000000003E-2</v>
      </c>
      <c r="Y29" s="740">
        <v>9</v>
      </c>
      <c r="Z29" s="741">
        <v>0.60429999999999995</v>
      </c>
      <c r="AA29" s="742">
        <v>235</v>
      </c>
      <c r="AB29" s="743">
        <v>29.055900000000001</v>
      </c>
      <c r="AC29" s="744">
        <v>612</v>
      </c>
      <c r="AD29" s="745">
        <v>42.308399999999999</v>
      </c>
      <c r="AE29" s="746">
        <v>5298</v>
      </c>
      <c r="AF29" s="747">
        <v>460.77660000000003</v>
      </c>
      <c r="AG29" s="266"/>
      <c r="AH29" s="266"/>
      <c r="AI29" s="266"/>
      <c r="AJ29" s="266"/>
      <c r="AK29" s="266"/>
      <c r="AL29" s="266"/>
      <c r="AM29" s="266"/>
      <c r="AN29" s="266"/>
    </row>
    <row r="30" spans="1:40" s="419" customFormat="1">
      <c r="A30" s="421"/>
      <c r="B30" s="731" t="s">
        <v>66</v>
      </c>
      <c r="C30" s="752">
        <v>1310</v>
      </c>
      <c r="D30" s="753">
        <v>68.468199999999996</v>
      </c>
      <c r="E30" s="754">
        <v>17245</v>
      </c>
      <c r="F30" s="755">
        <v>770.3309999999999</v>
      </c>
      <c r="G30" s="752">
        <v>4273</v>
      </c>
      <c r="H30" s="753">
        <v>101.27549999999999</v>
      </c>
      <c r="I30" s="754">
        <v>59728</v>
      </c>
      <c r="J30" s="755">
        <v>1754.6476</v>
      </c>
      <c r="K30" s="752">
        <v>31</v>
      </c>
      <c r="L30" s="753">
        <v>1.7777190000000003</v>
      </c>
      <c r="M30" s="754">
        <v>874</v>
      </c>
      <c r="N30" s="755">
        <v>44.762599999999992</v>
      </c>
      <c r="O30" s="752">
        <v>11</v>
      </c>
      <c r="P30" s="753">
        <v>0.54425000000000001</v>
      </c>
      <c r="Q30" s="754">
        <v>161</v>
      </c>
      <c r="R30" s="755">
        <v>4.8224</v>
      </c>
      <c r="S30" s="421"/>
      <c r="T30" s="731" t="s">
        <v>66</v>
      </c>
      <c r="U30" s="752">
        <v>3</v>
      </c>
      <c r="V30" s="753">
        <v>78.716700000000003</v>
      </c>
      <c r="W30" s="754">
        <v>10</v>
      </c>
      <c r="X30" s="755">
        <v>0.96740000000000004</v>
      </c>
      <c r="Y30" s="752">
        <v>257</v>
      </c>
      <c r="Z30" s="753">
        <v>10.549646000000001</v>
      </c>
      <c r="AA30" s="754">
        <v>2077</v>
      </c>
      <c r="AB30" s="755">
        <v>244.00020000000001</v>
      </c>
      <c r="AC30" s="752">
        <v>5885</v>
      </c>
      <c r="AD30" s="753">
        <v>261.33201500000001</v>
      </c>
      <c r="AE30" s="754">
        <v>80095</v>
      </c>
      <c r="AF30" s="755">
        <v>2819.5311999999999</v>
      </c>
      <c r="AG30" s="756"/>
      <c r="AH30" s="756"/>
      <c r="AI30" s="756"/>
      <c r="AJ30" s="756"/>
      <c r="AK30" s="756"/>
      <c r="AL30" s="756"/>
      <c r="AM30" s="756"/>
      <c r="AN30" s="756"/>
    </row>
    <row r="31" spans="1:40" s="413" customFormat="1" ht="5.25" customHeight="1">
      <c r="A31" s="425"/>
      <c r="B31" s="731"/>
      <c r="C31" s="740"/>
      <c r="D31" s="741"/>
      <c r="E31" s="742"/>
      <c r="F31" s="743"/>
      <c r="G31" s="740"/>
      <c r="H31" s="741"/>
      <c r="I31" s="742"/>
      <c r="J31" s="743"/>
      <c r="K31" s="740"/>
      <c r="L31" s="741"/>
      <c r="M31" s="742"/>
      <c r="N31" s="743"/>
      <c r="O31" s="740"/>
      <c r="P31" s="741"/>
      <c r="Q31" s="742"/>
      <c r="R31" s="743"/>
      <c r="S31" s="425"/>
      <c r="T31" s="731"/>
      <c r="U31" s="740"/>
      <c r="V31" s="741"/>
      <c r="W31" s="742"/>
      <c r="X31" s="743"/>
      <c r="Y31" s="740"/>
      <c r="Z31" s="741"/>
      <c r="AA31" s="742"/>
      <c r="AB31" s="743"/>
      <c r="AC31" s="744"/>
      <c r="AD31" s="745"/>
      <c r="AE31" s="746"/>
      <c r="AF31" s="747"/>
      <c r="AG31" s="266"/>
      <c r="AH31" s="266"/>
      <c r="AI31" s="266"/>
      <c r="AJ31" s="266"/>
      <c r="AK31" s="266"/>
      <c r="AL31" s="266"/>
      <c r="AM31" s="266"/>
      <c r="AN31" s="266"/>
    </row>
    <row r="32" spans="1:40" s="413" customFormat="1">
      <c r="A32" s="421" t="s">
        <v>67</v>
      </c>
      <c r="B32" s="731" t="s">
        <v>68</v>
      </c>
      <c r="C32" s="740"/>
      <c r="D32" s="741"/>
      <c r="E32" s="742"/>
      <c r="F32" s="743"/>
      <c r="G32" s="740"/>
      <c r="H32" s="741"/>
      <c r="I32" s="742"/>
      <c r="J32" s="743"/>
      <c r="K32" s="740"/>
      <c r="L32" s="741"/>
      <c r="M32" s="742"/>
      <c r="N32" s="743"/>
      <c r="O32" s="740"/>
      <c r="P32" s="741"/>
      <c r="Q32" s="742"/>
      <c r="R32" s="743"/>
      <c r="S32" s="421" t="s">
        <v>67</v>
      </c>
      <c r="T32" s="731" t="s">
        <v>68</v>
      </c>
      <c r="U32" s="740"/>
      <c r="V32" s="741"/>
      <c r="W32" s="742"/>
      <c r="X32" s="743"/>
      <c r="Y32" s="740"/>
      <c r="Z32" s="741"/>
      <c r="AA32" s="742"/>
      <c r="AB32" s="743"/>
      <c r="AC32" s="744"/>
      <c r="AD32" s="745"/>
      <c r="AE32" s="746"/>
      <c r="AF32" s="747"/>
      <c r="AG32" s="266"/>
      <c r="AH32" s="266"/>
      <c r="AI32" s="266"/>
      <c r="AJ32" s="266"/>
      <c r="AK32" s="266"/>
      <c r="AL32" s="266"/>
      <c r="AM32" s="266"/>
      <c r="AN32" s="266"/>
    </row>
    <row r="33" spans="1:40" s="413" customFormat="1" ht="14.25">
      <c r="A33" s="425">
        <v>22</v>
      </c>
      <c r="B33" s="739" t="s">
        <v>148</v>
      </c>
      <c r="C33" s="740">
        <v>358</v>
      </c>
      <c r="D33" s="741">
        <v>8.0500000000000007</v>
      </c>
      <c r="E33" s="742">
        <v>2495</v>
      </c>
      <c r="F33" s="743">
        <v>108.37</v>
      </c>
      <c r="G33" s="740">
        <v>2961</v>
      </c>
      <c r="H33" s="741">
        <v>36.61</v>
      </c>
      <c r="I33" s="742">
        <v>16484</v>
      </c>
      <c r="J33" s="743">
        <v>400.19</v>
      </c>
      <c r="K33" s="740">
        <v>1</v>
      </c>
      <c r="L33" s="741">
        <v>6.0000000000000001E-3</v>
      </c>
      <c r="M33" s="742">
        <v>15</v>
      </c>
      <c r="N33" s="743">
        <v>0.96</v>
      </c>
      <c r="O33" s="740">
        <v>2</v>
      </c>
      <c r="P33" s="741">
        <v>0.01</v>
      </c>
      <c r="Q33" s="742">
        <v>11</v>
      </c>
      <c r="R33" s="743">
        <v>0.93</v>
      </c>
      <c r="S33" s="425">
        <v>22</v>
      </c>
      <c r="T33" s="739" t="s">
        <v>148</v>
      </c>
      <c r="U33" s="740">
        <v>0</v>
      </c>
      <c r="V33" s="741">
        <v>0</v>
      </c>
      <c r="W33" s="742">
        <v>1</v>
      </c>
      <c r="X33" s="743">
        <v>0.02</v>
      </c>
      <c r="Y33" s="740">
        <v>56</v>
      </c>
      <c r="Z33" s="741">
        <v>2.96</v>
      </c>
      <c r="AA33" s="742">
        <v>412</v>
      </c>
      <c r="AB33" s="743">
        <v>35.42</v>
      </c>
      <c r="AC33" s="744">
        <v>3378</v>
      </c>
      <c r="AD33" s="745">
        <v>47.636000000000003</v>
      </c>
      <c r="AE33" s="746">
        <v>19418</v>
      </c>
      <c r="AF33" s="747">
        <v>545.89</v>
      </c>
      <c r="AG33" s="266"/>
      <c r="AH33" s="266"/>
      <c r="AI33" s="266"/>
      <c r="AJ33" s="266"/>
      <c r="AK33" s="266"/>
      <c r="AL33" s="266"/>
      <c r="AM33" s="266"/>
      <c r="AN33" s="266"/>
    </row>
    <row r="34" spans="1:40" s="413" customFormat="1" ht="15.75" customHeight="1">
      <c r="A34" s="425">
        <v>23</v>
      </c>
      <c r="B34" s="739" t="s">
        <v>149</v>
      </c>
      <c r="C34" s="757">
        <v>1513</v>
      </c>
      <c r="D34" s="751">
        <v>22.505500000000001</v>
      </c>
      <c r="E34" s="428">
        <v>453</v>
      </c>
      <c r="F34" s="749">
        <v>2.2377000000000002</v>
      </c>
      <c r="G34" s="757">
        <v>5994</v>
      </c>
      <c r="H34" s="751">
        <v>62.496000000000002</v>
      </c>
      <c r="I34" s="428">
        <v>2011</v>
      </c>
      <c r="J34" s="749">
        <v>9.6050000000000004</v>
      </c>
      <c r="K34" s="757">
        <v>34</v>
      </c>
      <c r="L34" s="751">
        <v>22.9391</v>
      </c>
      <c r="M34" s="428">
        <v>0</v>
      </c>
      <c r="N34" s="749">
        <v>0</v>
      </c>
      <c r="O34" s="757">
        <v>2</v>
      </c>
      <c r="P34" s="751">
        <v>3.4599999999999999E-2</v>
      </c>
      <c r="Q34" s="428">
        <v>0</v>
      </c>
      <c r="R34" s="749">
        <v>0</v>
      </c>
      <c r="S34" s="425">
        <v>23</v>
      </c>
      <c r="T34" s="739" t="s">
        <v>149</v>
      </c>
      <c r="U34" s="757">
        <v>0</v>
      </c>
      <c r="V34" s="751">
        <v>0</v>
      </c>
      <c r="W34" s="428">
        <v>0</v>
      </c>
      <c r="X34" s="749">
        <v>0</v>
      </c>
      <c r="Y34" s="757">
        <v>177</v>
      </c>
      <c r="Z34" s="751">
        <v>87.784199999999998</v>
      </c>
      <c r="AA34" s="428">
        <v>3</v>
      </c>
      <c r="AB34" s="749">
        <v>0.56640000000000001</v>
      </c>
      <c r="AC34" s="744">
        <v>7720</v>
      </c>
      <c r="AD34" s="745">
        <v>195.75940000000003</v>
      </c>
      <c r="AE34" s="746">
        <v>2467</v>
      </c>
      <c r="AF34" s="747">
        <v>12.4091</v>
      </c>
      <c r="AG34" s="266"/>
      <c r="AH34" s="266"/>
      <c r="AI34" s="266"/>
      <c r="AJ34" s="266"/>
      <c r="AK34" s="266"/>
      <c r="AL34" s="266"/>
      <c r="AM34" s="266"/>
      <c r="AN34" s="266"/>
    </row>
    <row r="35" spans="1:40" s="413" customFormat="1" ht="14.25">
      <c r="A35" s="425">
        <v>24</v>
      </c>
      <c r="B35" s="739" t="s">
        <v>150</v>
      </c>
      <c r="C35" s="740">
        <v>0</v>
      </c>
      <c r="D35" s="741">
        <v>0</v>
      </c>
      <c r="E35" s="742">
        <v>0</v>
      </c>
      <c r="F35" s="743">
        <v>0</v>
      </c>
      <c r="G35" s="740">
        <v>0</v>
      </c>
      <c r="H35" s="741">
        <v>0</v>
      </c>
      <c r="I35" s="742">
        <v>0</v>
      </c>
      <c r="J35" s="743">
        <v>0</v>
      </c>
      <c r="K35" s="740">
        <v>0</v>
      </c>
      <c r="L35" s="741">
        <v>0</v>
      </c>
      <c r="M35" s="742">
        <v>0</v>
      </c>
      <c r="N35" s="743">
        <v>0</v>
      </c>
      <c r="O35" s="740">
        <v>0</v>
      </c>
      <c r="P35" s="741">
        <v>0</v>
      </c>
      <c r="Q35" s="742">
        <v>0</v>
      </c>
      <c r="R35" s="743">
        <v>0</v>
      </c>
      <c r="S35" s="425">
        <v>24</v>
      </c>
      <c r="T35" s="739" t="s">
        <v>150</v>
      </c>
      <c r="U35" s="740">
        <v>0</v>
      </c>
      <c r="V35" s="741">
        <v>0</v>
      </c>
      <c r="W35" s="742">
        <v>0</v>
      </c>
      <c r="X35" s="743">
        <v>0</v>
      </c>
      <c r="Y35" s="740">
        <v>0</v>
      </c>
      <c r="Z35" s="741">
        <v>0</v>
      </c>
      <c r="AA35" s="742">
        <v>0</v>
      </c>
      <c r="AB35" s="743">
        <v>0</v>
      </c>
      <c r="AC35" s="744">
        <v>0</v>
      </c>
      <c r="AD35" s="745">
        <v>0</v>
      </c>
      <c r="AE35" s="746">
        <v>0</v>
      </c>
      <c r="AF35" s="747">
        <v>0</v>
      </c>
      <c r="AG35" s="266"/>
      <c r="AH35" s="266"/>
      <c r="AI35" s="266"/>
      <c r="AJ35" s="266"/>
      <c r="AK35" s="266"/>
      <c r="AL35" s="266"/>
      <c r="AM35" s="266"/>
      <c r="AN35" s="266"/>
    </row>
    <row r="36" spans="1:40" s="413" customFormat="1" ht="14.25">
      <c r="A36" s="425">
        <v>25</v>
      </c>
      <c r="B36" s="739" t="s">
        <v>151</v>
      </c>
      <c r="C36" s="740">
        <v>0</v>
      </c>
      <c r="D36" s="741">
        <v>0</v>
      </c>
      <c r="E36" s="742">
        <v>39</v>
      </c>
      <c r="F36" s="743">
        <v>0.4153</v>
      </c>
      <c r="G36" s="740">
        <v>0</v>
      </c>
      <c r="H36" s="741">
        <v>0</v>
      </c>
      <c r="I36" s="742">
        <v>159</v>
      </c>
      <c r="J36" s="743">
        <v>1.1614</v>
      </c>
      <c r="K36" s="740">
        <v>0</v>
      </c>
      <c r="L36" s="741">
        <v>0</v>
      </c>
      <c r="M36" s="742">
        <v>1</v>
      </c>
      <c r="N36" s="743">
        <v>7.8000000000000005E-3</v>
      </c>
      <c r="O36" s="740">
        <v>0</v>
      </c>
      <c r="P36" s="741">
        <v>0</v>
      </c>
      <c r="Q36" s="742">
        <v>0</v>
      </c>
      <c r="R36" s="743">
        <v>0</v>
      </c>
      <c r="S36" s="425">
        <v>25</v>
      </c>
      <c r="T36" s="739" t="s">
        <v>151</v>
      </c>
      <c r="U36" s="740">
        <v>0</v>
      </c>
      <c r="V36" s="741">
        <v>0</v>
      </c>
      <c r="W36" s="742">
        <v>0</v>
      </c>
      <c r="X36" s="743">
        <v>0</v>
      </c>
      <c r="Y36" s="740">
        <v>0</v>
      </c>
      <c r="Z36" s="741">
        <v>0</v>
      </c>
      <c r="AA36" s="742">
        <v>1</v>
      </c>
      <c r="AB36" s="743">
        <v>2.5600000000000001E-2</v>
      </c>
      <c r="AC36" s="744">
        <v>0</v>
      </c>
      <c r="AD36" s="745">
        <v>0</v>
      </c>
      <c r="AE36" s="746">
        <v>200</v>
      </c>
      <c r="AF36" s="747">
        <v>1.6101000000000001</v>
      </c>
      <c r="AG36" s="266"/>
      <c r="AH36" s="266"/>
      <c r="AI36" s="266"/>
      <c r="AJ36" s="266"/>
      <c r="AK36" s="266"/>
      <c r="AL36" s="266"/>
      <c r="AM36" s="266"/>
      <c r="AN36" s="266"/>
    </row>
    <row r="37" spans="1:40" s="413" customFormat="1" ht="14.25">
      <c r="A37" s="425">
        <v>26</v>
      </c>
      <c r="B37" s="739" t="s">
        <v>152</v>
      </c>
      <c r="C37" s="740">
        <v>413</v>
      </c>
      <c r="D37" s="741">
        <v>8.67</v>
      </c>
      <c r="E37" s="742">
        <v>413</v>
      </c>
      <c r="F37" s="743">
        <v>8.67</v>
      </c>
      <c r="G37" s="740">
        <v>615</v>
      </c>
      <c r="H37" s="741">
        <v>8.11</v>
      </c>
      <c r="I37" s="742">
        <v>615</v>
      </c>
      <c r="J37" s="743">
        <v>8.11</v>
      </c>
      <c r="K37" s="740">
        <v>0</v>
      </c>
      <c r="L37" s="741">
        <v>0</v>
      </c>
      <c r="M37" s="742">
        <v>0</v>
      </c>
      <c r="N37" s="743">
        <v>0</v>
      </c>
      <c r="O37" s="740">
        <v>0</v>
      </c>
      <c r="P37" s="741">
        <v>0</v>
      </c>
      <c r="Q37" s="742">
        <v>0</v>
      </c>
      <c r="R37" s="743">
        <v>0</v>
      </c>
      <c r="S37" s="425">
        <v>26</v>
      </c>
      <c r="T37" s="739" t="s">
        <v>152</v>
      </c>
      <c r="U37" s="740">
        <v>0</v>
      </c>
      <c r="V37" s="741">
        <v>0</v>
      </c>
      <c r="W37" s="742">
        <v>0</v>
      </c>
      <c r="X37" s="743">
        <v>0</v>
      </c>
      <c r="Y37" s="740">
        <v>0</v>
      </c>
      <c r="Z37" s="741">
        <v>0</v>
      </c>
      <c r="AA37" s="742">
        <v>0</v>
      </c>
      <c r="AB37" s="743">
        <v>0</v>
      </c>
      <c r="AC37" s="744">
        <v>1028</v>
      </c>
      <c r="AD37" s="745">
        <v>16.78</v>
      </c>
      <c r="AE37" s="746">
        <v>1028</v>
      </c>
      <c r="AF37" s="747">
        <v>16.78</v>
      </c>
      <c r="AG37" s="266"/>
      <c r="AH37" s="266"/>
      <c r="AI37" s="266"/>
      <c r="AJ37" s="266"/>
      <c r="AK37" s="266"/>
      <c r="AL37" s="266"/>
      <c r="AM37" s="266"/>
      <c r="AN37" s="266"/>
    </row>
    <row r="38" spans="1:40" s="413" customFormat="1" ht="14.25">
      <c r="A38" s="425">
        <v>27</v>
      </c>
      <c r="B38" s="739" t="s">
        <v>153</v>
      </c>
      <c r="C38" s="740">
        <v>1279</v>
      </c>
      <c r="D38" s="741">
        <v>49.494700000000002</v>
      </c>
      <c r="E38" s="742">
        <v>4361</v>
      </c>
      <c r="F38" s="743">
        <v>321.41450000000003</v>
      </c>
      <c r="G38" s="740">
        <v>2061</v>
      </c>
      <c r="H38" s="741">
        <v>45.976000000000006</v>
      </c>
      <c r="I38" s="742">
        <v>5443</v>
      </c>
      <c r="J38" s="743">
        <v>216.15009999999998</v>
      </c>
      <c r="K38" s="740">
        <v>6</v>
      </c>
      <c r="L38" s="741">
        <v>9.5019000000000009</v>
      </c>
      <c r="M38" s="742">
        <v>34</v>
      </c>
      <c r="N38" s="743">
        <v>19.857399999999998</v>
      </c>
      <c r="O38" s="740">
        <v>1</v>
      </c>
      <c r="P38" s="741">
        <v>1.0800000000000001E-2</v>
      </c>
      <c r="Q38" s="742">
        <v>4</v>
      </c>
      <c r="R38" s="743">
        <v>0.17309999999999998</v>
      </c>
      <c r="S38" s="425">
        <v>27</v>
      </c>
      <c r="T38" s="739" t="s">
        <v>153</v>
      </c>
      <c r="U38" s="740">
        <v>0</v>
      </c>
      <c r="V38" s="741">
        <v>0</v>
      </c>
      <c r="W38" s="742">
        <v>0</v>
      </c>
      <c r="X38" s="743">
        <v>0</v>
      </c>
      <c r="Y38" s="740">
        <v>0</v>
      </c>
      <c r="Z38" s="741">
        <v>0</v>
      </c>
      <c r="AA38" s="742">
        <v>0</v>
      </c>
      <c r="AB38" s="743">
        <v>0</v>
      </c>
      <c r="AC38" s="744">
        <v>3347</v>
      </c>
      <c r="AD38" s="745">
        <v>104.9834</v>
      </c>
      <c r="AE38" s="746">
        <v>9842</v>
      </c>
      <c r="AF38" s="747">
        <v>557.5951</v>
      </c>
      <c r="AG38" s="266"/>
      <c r="AH38" s="266"/>
      <c r="AI38" s="266"/>
      <c r="AJ38" s="266"/>
      <c r="AK38" s="266"/>
      <c r="AL38" s="266"/>
      <c r="AM38" s="266"/>
      <c r="AN38" s="266"/>
    </row>
    <row r="39" spans="1:40" s="413" customFormat="1" ht="14.25">
      <c r="A39" s="425">
        <v>28</v>
      </c>
      <c r="B39" s="739" t="s">
        <v>154</v>
      </c>
      <c r="C39" s="750">
        <v>4</v>
      </c>
      <c r="D39" s="741">
        <v>0.26</v>
      </c>
      <c r="E39" s="742">
        <v>55</v>
      </c>
      <c r="F39" s="743">
        <v>2.0699999999999998</v>
      </c>
      <c r="G39" s="740">
        <v>137</v>
      </c>
      <c r="H39" s="741">
        <v>25</v>
      </c>
      <c r="I39" s="742">
        <v>2041</v>
      </c>
      <c r="J39" s="743">
        <v>1310.7</v>
      </c>
      <c r="K39" s="740">
        <v>3</v>
      </c>
      <c r="L39" s="741">
        <v>0.21</v>
      </c>
      <c r="M39" s="742">
        <v>20</v>
      </c>
      <c r="N39" s="743">
        <v>1.59</v>
      </c>
      <c r="O39" s="740">
        <v>0</v>
      </c>
      <c r="P39" s="741">
        <v>0</v>
      </c>
      <c r="Q39" s="742">
        <v>0</v>
      </c>
      <c r="R39" s="743">
        <v>0</v>
      </c>
      <c r="S39" s="425">
        <v>28</v>
      </c>
      <c r="T39" s="739" t="s">
        <v>154</v>
      </c>
      <c r="U39" s="740">
        <v>0</v>
      </c>
      <c r="V39" s="741">
        <v>0</v>
      </c>
      <c r="W39" s="742">
        <v>0</v>
      </c>
      <c r="X39" s="743">
        <v>0</v>
      </c>
      <c r="Y39" s="740">
        <v>0</v>
      </c>
      <c r="Z39" s="741">
        <v>0</v>
      </c>
      <c r="AA39" s="742">
        <v>7</v>
      </c>
      <c r="AB39" s="743">
        <v>2.17</v>
      </c>
      <c r="AC39" s="744">
        <v>144</v>
      </c>
      <c r="AD39" s="745">
        <v>25.47</v>
      </c>
      <c r="AE39" s="746">
        <v>2123</v>
      </c>
      <c r="AF39" s="747">
        <v>1316.53</v>
      </c>
      <c r="AG39" s="266"/>
      <c r="AH39" s="266"/>
      <c r="AI39" s="266"/>
      <c r="AJ39" s="266"/>
      <c r="AK39" s="266"/>
      <c r="AL39" s="266"/>
      <c r="AM39" s="266"/>
      <c r="AN39" s="266"/>
    </row>
    <row r="40" spans="1:40" s="413" customFormat="1" ht="14.25">
      <c r="A40" s="425">
        <v>29</v>
      </c>
      <c r="B40" s="739" t="s">
        <v>155</v>
      </c>
      <c r="C40" s="740">
        <v>58</v>
      </c>
      <c r="D40" s="741">
        <v>0.59</v>
      </c>
      <c r="E40" s="742">
        <v>415</v>
      </c>
      <c r="F40" s="743">
        <v>6.27</v>
      </c>
      <c r="G40" s="740">
        <v>443</v>
      </c>
      <c r="H40" s="741">
        <v>63.46</v>
      </c>
      <c r="I40" s="742">
        <v>10437</v>
      </c>
      <c r="J40" s="743">
        <v>216.65</v>
      </c>
      <c r="K40" s="740">
        <v>0</v>
      </c>
      <c r="L40" s="741">
        <v>0</v>
      </c>
      <c r="M40" s="742">
        <v>82</v>
      </c>
      <c r="N40" s="743">
        <v>1.88</v>
      </c>
      <c r="O40" s="740">
        <v>0</v>
      </c>
      <c r="P40" s="741">
        <v>0</v>
      </c>
      <c r="Q40" s="742">
        <v>93</v>
      </c>
      <c r="R40" s="743">
        <v>2.84</v>
      </c>
      <c r="S40" s="425">
        <v>29</v>
      </c>
      <c r="T40" s="739" t="s">
        <v>155</v>
      </c>
      <c r="U40" s="740">
        <v>0</v>
      </c>
      <c r="V40" s="741">
        <v>0</v>
      </c>
      <c r="W40" s="742">
        <v>0</v>
      </c>
      <c r="X40" s="743">
        <v>0</v>
      </c>
      <c r="Y40" s="740">
        <v>6</v>
      </c>
      <c r="Z40" s="741">
        <v>0.14029999999999998</v>
      </c>
      <c r="AA40" s="742">
        <v>2834</v>
      </c>
      <c r="AB40" s="743">
        <v>56.3</v>
      </c>
      <c r="AC40" s="744">
        <v>507</v>
      </c>
      <c r="AD40" s="745">
        <v>64.190299999999993</v>
      </c>
      <c r="AE40" s="746">
        <v>13861</v>
      </c>
      <c r="AF40" s="747">
        <v>283.94</v>
      </c>
      <c r="AG40" s="266"/>
      <c r="AH40" s="266"/>
      <c r="AI40" s="266"/>
      <c r="AJ40" s="266"/>
      <c r="AK40" s="266"/>
      <c r="AL40" s="266"/>
      <c r="AM40" s="266"/>
      <c r="AN40" s="266"/>
    </row>
    <row r="41" spans="1:40" s="413" customFormat="1" ht="14.25">
      <c r="A41" s="425">
        <v>30</v>
      </c>
      <c r="B41" s="739" t="s">
        <v>156</v>
      </c>
      <c r="C41" s="740">
        <v>45</v>
      </c>
      <c r="D41" s="741">
        <v>0.74659999999999993</v>
      </c>
      <c r="E41" s="742">
        <v>128</v>
      </c>
      <c r="F41" s="743">
        <v>3.5092000000000003</v>
      </c>
      <c r="G41" s="740">
        <v>267</v>
      </c>
      <c r="H41" s="741">
        <v>3.4464999999999999</v>
      </c>
      <c r="I41" s="742">
        <v>915</v>
      </c>
      <c r="J41" s="743">
        <v>16.7562</v>
      </c>
      <c r="K41" s="740">
        <v>2</v>
      </c>
      <c r="L41" s="741">
        <v>3.1E-2</v>
      </c>
      <c r="M41" s="742">
        <v>3</v>
      </c>
      <c r="N41" s="743">
        <v>0.17980000000000002</v>
      </c>
      <c r="O41" s="740">
        <v>0</v>
      </c>
      <c r="P41" s="741">
        <v>0</v>
      </c>
      <c r="Q41" s="742">
        <v>2</v>
      </c>
      <c r="R41" s="743">
        <v>1.09E-2</v>
      </c>
      <c r="S41" s="425">
        <v>30</v>
      </c>
      <c r="T41" s="739" t="s">
        <v>156</v>
      </c>
      <c r="U41" s="740">
        <v>0</v>
      </c>
      <c r="V41" s="741">
        <v>0</v>
      </c>
      <c r="W41" s="742">
        <v>1</v>
      </c>
      <c r="X41" s="743">
        <v>6.1999999999999998E-3</v>
      </c>
      <c r="Y41" s="740">
        <v>89</v>
      </c>
      <c r="Z41" s="741">
        <v>1.0781999999999998</v>
      </c>
      <c r="AA41" s="742">
        <v>253</v>
      </c>
      <c r="AB41" s="743">
        <v>3.5857000000000001</v>
      </c>
      <c r="AC41" s="744">
        <v>403</v>
      </c>
      <c r="AD41" s="745">
        <v>5.3022999999999998</v>
      </c>
      <c r="AE41" s="746">
        <v>1302</v>
      </c>
      <c r="AF41" s="747">
        <v>24.047999999999998</v>
      </c>
      <c r="AG41" s="266"/>
      <c r="AH41" s="266"/>
      <c r="AI41" s="266"/>
      <c r="AJ41" s="266"/>
      <c r="AK41" s="266"/>
      <c r="AL41" s="266"/>
      <c r="AM41" s="266"/>
      <c r="AN41" s="266"/>
    </row>
    <row r="42" spans="1:40" s="413" customFormat="1" ht="14.25">
      <c r="A42" s="425">
        <v>31</v>
      </c>
      <c r="B42" s="739" t="s">
        <v>157</v>
      </c>
      <c r="C42" s="740">
        <v>40</v>
      </c>
      <c r="D42" s="741">
        <v>0.14649999999999999</v>
      </c>
      <c r="E42" s="742">
        <v>163</v>
      </c>
      <c r="F42" s="743">
        <v>0.81840000000000002</v>
      </c>
      <c r="G42" s="740">
        <v>985</v>
      </c>
      <c r="H42" s="741">
        <v>3.5752999999999999</v>
      </c>
      <c r="I42" s="742">
        <v>8591</v>
      </c>
      <c r="J42" s="743">
        <v>20.8231</v>
      </c>
      <c r="K42" s="740">
        <v>1</v>
      </c>
      <c r="L42" s="741">
        <v>3.0000000000000001E-3</v>
      </c>
      <c r="M42" s="742">
        <v>11</v>
      </c>
      <c r="N42" s="743">
        <v>2.2400000000000003E-2</v>
      </c>
      <c r="O42" s="740">
        <v>3</v>
      </c>
      <c r="P42" s="741">
        <v>1.2E-2</v>
      </c>
      <c r="Q42" s="742">
        <v>15</v>
      </c>
      <c r="R42" s="743">
        <v>3.6699999999999997E-2</v>
      </c>
      <c r="S42" s="425">
        <v>31</v>
      </c>
      <c r="T42" s="739" t="s">
        <v>157</v>
      </c>
      <c r="U42" s="740">
        <v>0</v>
      </c>
      <c r="V42" s="741">
        <v>0</v>
      </c>
      <c r="W42" s="742">
        <v>3</v>
      </c>
      <c r="X42" s="743">
        <v>3.0999999999999999E-3</v>
      </c>
      <c r="Y42" s="740">
        <v>0</v>
      </c>
      <c r="Z42" s="741">
        <v>0</v>
      </c>
      <c r="AA42" s="742">
        <v>0</v>
      </c>
      <c r="AB42" s="743">
        <v>0</v>
      </c>
      <c r="AC42" s="744">
        <v>1029</v>
      </c>
      <c r="AD42" s="745">
        <v>3.7367999999999997</v>
      </c>
      <c r="AE42" s="746">
        <v>8783</v>
      </c>
      <c r="AF42" s="747">
        <v>21.703699999999998</v>
      </c>
      <c r="AG42" s="266"/>
      <c r="AH42" s="266"/>
      <c r="AI42" s="266"/>
      <c r="AJ42" s="266"/>
      <c r="AK42" s="266"/>
      <c r="AL42" s="266"/>
      <c r="AM42" s="266"/>
      <c r="AN42" s="266"/>
    </row>
    <row r="43" spans="1:40" s="413" customFormat="1" ht="14.25">
      <c r="A43" s="425">
        <v>32</v>
      </c>
      <c r="B43" s="739" t="s">
        <v>158</v>
      </c>
      <c r="C43" s="740">
        <v>846</v>
      </c>
      <c r="D43" s="741">
        <v>17.270699999999998</v>
      </c>
      <c r="E43" s="742">
        <v>2807</v>
      </c>
      <c r="F43" s="743">
        <v>101.24</v>
      </c>
      <c r="G43" s="740">
        <v>1951</v>
      </c>
      <c r="H43" s="741">
        <v>24.646999999999998</v>
      </c>
      <c r="I43" s="742">
        <v>6021</v>
      </c>
      <c r="J43" s="743">
        <v>78.889099999999999</v>
      </c>
      <c r="K43" s="740">
        <v>5</v>
      </c>
      <c r="L43" s="741">
        <v>1.9599999999999999E-2</v>
      </c>
      <c r="M43" s="742">
        <v>11</v>
      </c>
      <c r="N43" s="743">
        <v>9.8900000000000002E-2</v>
      </c>
      <c r="O43" s="740">
        <v>1</v>
      </c>
      <c r="P43" s="741">
        <v>5.1000000000000004E-3</v>
      </c>
      <c r="Q43" s="742">
        <v>15</v>
      </c>
      <c r="R43" s="743">
        <v>7.2800000000000004E-2</v>
      </c>
      <c r="S43" s="425">
        <v>32</v>
      </c>
      <c r="T43" s="739" t="s">
        <v>158</v>
      </c>
      <c r="U43" s="740">
        <v>12</v>
      </c>
      <c r="V43" s="741">
        <v>9.1799999999999993E-2</v>
      </c>
      <c r="W43" s="742">
        <v>28</v>
      </c>
      <c r="X43" s="743">
        <v>0.21149999999999999</v>
      </c>
      <c r="Y43" s="740">
        <v>1</v>
      </c>
      <c r="Z43" s="741">
        <v>2.8399999999999998E-2</v>
      </c>
      <c r="AA43" s="742">
        <v>4</v>
      </c>
      <c r="AB43" s="743">
        <v>0.78879999999999995</v>
      </c>
      <c r="AC43" s="744">
        <v>2816</v>
      </c>
      <c r="AD43" s="745">
        <v>42.062600000000003</v>
      </c>
      <c r="AE43" s="746">
        <v>8886</v>
      </c>
      <c r="AF43" s="747">
        <v>181.30110000000002</v>
      </c>
      <c r="AG43" s="266"/>
      <c r="AH43" s="266"/>
      <c r="AI43" s="266"/>
      <c r="AJ43" s="266"/>
      <c r="AK43" s="266"/>
      <c r="AL43" s="266"/>
      <c r="AM43" s="266"/>
      <c r="AN43" s="266"/>
    </row>
    <row r="44" spans="1:40" s="413" customFormat="1" ht="14.25">
      <c r="A44" s="425">
        <v>33</v>
      </c>
      <c r="B44" s="739" t="s">
        <v>159</v>
      </c>
      <c r="C44" s="740">
        <v>49</v>
      </c>
      <c r="D44" s="741">
        <v>0.75709999999999988</v>
      </c>
      <c r="E44" s="742">
        <v>137</v>
      </c>
      <c r="F44" s="743">
        <v>4.6598000000000006</v>
      </c>
      <c r="G44" s="740">
        <v>199</v>
      </c>
      <c r="H44" s="741">
        <v>2.7839999999999998</v>
      </c>
      <c r="I44" s="742">
        <v>578</v>
      </c>
      <c r="J44" s="743">
        <v>11.773399999999999</v>
      </c>
      <c r="K44" s="740">
        <v>0</v>
      </c>
      <c r="L44" s="741">
        <v>0</v>
      </c>
      <c r="M44" s="742">
        <v>0</v>
      </c>
      <c r="N44" s="743">
        <v>0</v>
      </c>
      <c r="O44" s="740">
        <v>0</v>
      </c>
      <c r="P44" s="741">
        <v>0</v>
      </c>
      <c r="Q44" s="742">
        <v>0</v>
      </c>
      <c r="R44" s="743">
        <v>0</v>
      </c>
      <c r="S44" s="425">
        <v>33</v>
      </c>
      <c r="T44" s="739" t="s">
        <v>159</v>
      </c>
      <c r="U44" s="740">
        <v>0</v>
      </c>
      <c r="V44" s="741">
        <v>0</v>
      </c>
      <c r="W44" s="742">
        <v>0</v>
      </c>
      <c r="X44" s="743">
        <v>0</v>
      </c>
      <c r="Y44" s="740">
        <v>0</v>
      </c>
      <c r="Z44" s="741">
        <v>0</v>
      </c>
      <c r="AA44" s="742">
        <v>2</v>
      </c>
      <c r="AB44" s="743">
        <v>0.10710000000000001</v>
      </c>
      <c r="AC44" s="744">
        <v>248</v>
      </c>
      <c r="AD44" s="745">
        <v>3.5410999999999997</v>
      </c>
      <c r="AE44" s="746">
        <v>717</v>
      </c>
      <c r="AF44" s="747">
        <v>16.540299999999998</v>
      </c>
      <c r="AG44" s="266"/>
      <c r="AH44" s="266"/>
      <c r="AI44" s="266"/>
      <c r="AJ44" s="266"/>
      <c r="AK44" s="266"/>
      <c r="AL44" s="266"/>
      <c r="AM44" s="266"/>
      <c r="AN44" s="266"/>
    </row>
    <row r="45" spans="1:40" s="413" customFormat="1" ht="15.75" customHeight="1">
      <c r="A45" s="425">
        <v>34</v>
      </c>
      <c r="B45" s="739" t="s">
        <v>160</v>
      </c>
      <c r="C45" s="740">
        <v>272</v>
      </c>
      <c r="D45" s="741">
        <v>0.86409999999999998</v>
      </c>
      <c r="E45" s="742">
        <v>2325</v>
      </c>
      <c r="F45" s="743">
        <v>9.6218000000000004</v>
      </c>
      <c r="G45" s="740">
        <v>24962</v>
      </c>
      <c r="H45" s="741">
        <v>64.607299999999995</v>
      </c>
      <c r="I45" s="742">
        <v>140058</v>
      </c>
      <c r="J45" s="743">
        <v>317.36779999999999</v>
      </c>
      <c r="K45" s="740">
        <v>5</v>
      </c>
      <c r="L45" s="741">
        <v>6.0899999999999996E-2</v>
      </c>
      <c r="M45" s="742">
        <v>61</v>
      </c>
      <c r="N45" s="743">
        <v>0.2772</v>
      </c>
      <c r="O45" s="740">
        <v>0</v>
      </c>
      <c r="P45" s="741">
        <v>0</v>
      </c>
      <c r="Q45" s="742">
        <v>10</v>
      </c>
      <c r="R45" s="743">
        <v>0.10300000000000001</v>
      </c>
      <c r="S45" s="425">
        <v>34</v>
      </c>
      <c r="T45" s="739" t="s">
        <v>160</v>
      </c>
      <c r="U45" s="740">
        <v>1</v>
      </c>
      <c r="V45" s="741">
        <v>5.1000000000000004E-3</v>
      </c>
      <c r="W45" s="742">
        <v>2</v>
      </c>
      <c r="X45" s="743">
        <v>6.1999999999999998E-3</v>
      </c>
      <c r="Y45" s="740">
        <v>3</v>
      </c>
      <c r="Z45" s="741">
        <v>0.1099</v>
      </c>
      <c r="AA45" s="742">
        <v>19</v>
      </c>
      <c r="AB45" s="743">
        <v>0.27940000000000004</v>
      </c>
      <c r="AC45" s="744">
        <v>25243</v>
      </c>
      <c r="AD45" s="745">
        <v>65.647300000000001</v>
      </c>
      <c r="AE45" s="746">
        <v>142475</v>
      </c>
      <c r="AF45" s="747">
        <v>327.65539999999999</v>
      </c>
      <c r="AG45" s="266"/>
      <c r="AH45" s="266"/>
      <c r="AI45" s="266"/>
      <c r="AJ45" s="266"/>
      <c r="AK45" s="266"/>
      <c r="AL45" s="266"/>
      <c r="AM45" s="266"/>
      <c r="AN45" s="266"/>
    </row>
    <row r="46" spans="1:40" s="413" customFormat="1" ht="15.75" customHeight="1">
      <c r="A46" s="425">
        <v>35</v>
      </c>
      <c r="B46" s="739" t="s">
        <v>161</v>
      </c>
      <c r="C46" s="740">
        <v>328</v>
      </c>
      <c r="D46" s="741">
        <v>2.8623000000000003</v>
      </c>
      <c r="E46" s="742">
        <v>3768</v>
      </c>
      <c r="F46" s="743">
        <v>41.6982</v>
      </c>
      <c r="G46" s="740">
        <v>5193</v>
      </c>
      <c r="H46" s="741">
        <v>28.903200000000002</v>
      </c>
      <c r="I46" s="742">
        <v>52202</v>
      </c>
      <c r="J46" s="743">
        <v>286.01830000000001</v>
      </c>
      <c r="K46" s="740">
        <v>5</v>
      </c>
      <c r="L46" s="741">
        <v>0.1014</v>
      </c>
      <c r="M46" s="742">
        <v>49</v>
      </c>
      <c r="N46" s="743">
        <v>0.54299999999999993</v>
      </c>
      <c r="O46" s="740">
        <v>1</v>
      </c>
      <c r="P46" s="741">
        <v>4.6199999999999998E-2</v>
      </c>
      <c r="Q46" s="742">
        <v>37</v>
      </c>
      <c r="R46" s="743">
        <v>0.1143</v>
      </c>
      <c r="S46" s="425">
        <v>35</v>
      </c>
      <c r="T46" s="739" t="s">
        <v>161</v>
      </c>
      <c r="U46" s="740">
        <v>1</v>
      </c>
      <c r="V46" s="741">
        <v>6.54E-2</v>
      </c>
      <c r="W46" s="742">
        <v>17</v>
      </c>
      <c r="X46" s="743">
        <v>0.36170000000000002</v>
      </c>
      <c r="Y46" s="740">
        <v>8</v>
      </c>
      <c r="Z46" s="741">
        <v>1.1878</v>
      </c>
      <c r="AA46" s="742">
        <v>200</v>
      </c>
      <c r="AB46" s="743">
        <v>4.1933999999999996</v>
      </c>
      <c r="AC46" s="744">
        <v>5536</v>
      </c>
      <c r="AD46" s="745">
        <v>33.1663</v>
      </c>
      <c r="AE46" s="746">
        <v>56273</v>
      </c>
      <c r="AF46" s="747">
        <v>332.9289</v>
      </c>
      <c r="AG46" s="266"/>
      <c r="AH46" s="266"/>
      <c r="AI46" s="266"/>
      <c r="AJ46" s="266"/>
      <c r="AK46" s="266"/>
      <c r="AL46" s="266"/>
      <c r="AM46" s="266"/>
      <c r="AN46" s="266"/>
    </row>
    <row r="47" spans="1:40" s="413" customFormat="1" ht="15.75" customHeight="1">
      <c r="A47" s="425">
        <v>36</v>
      </c>
      <c r="B47" s="739" t="s">
        <v>162</v>
      </c>
      <c r="C47" s="740">
        <v>216</v>
      </c>
      <c r="D47" s="741">
        <v>4.84</v>
      </c>
      <c r="E47" s="742">
        <v>1417</v>
      </c>
      <c r="F47" s="743">
        <v>68.44</v>
      </c>
      <c r="G47" s="740">
        <v>1866</v>
      </c>
      <c r="H47" s="741">
        <v>20.65</v>
      </c>
      <c r="I47" s="742">
        <v>8061</v>
      </c>
      <c r="J47" s="743">
        <v>134.29</v>
      </c>
      <c r="K47" s="740">
        <v>4</v>
      </c>
      <c r="L47" s="741">
        <v>0.02</v>
      </c>
      <c r="M47" s="742">
        <v>22</v>
      </c>
      <c r="N47" s="743">
        <v>1.55</v>
      </c>
      <c r="O47" s="740">
        <v>1</v>
      </c>
      <c r="P47" s="741">
        <v>0</v>
      </c>
      <c r="Q47" s="742">
        <v>3</v>
      </c>
      <c r="R47" s="743">
        <v>0.18</v>
      </c>
      <c r="S47" s="425">
        <v>36</v>
      </c>
      <c r="T47" s="739" t="s">
        <v>162</v>
      </c>
      <c r="U47" s="740">
        <v>0</v>
      </c>
      <c r="V47" s="741">
        <v>0</v>
      </c>
      <c r="W47" s="742">
        <v>0</v>
      </c>
      <c r="X47" s="743">
        <v>0</v>
      </c>
      <c r="Y47" s="740">
        <v>0</v>
      </c>
      <c r="Z47" s="741">
        <v>0</v>
      </c>
      <c r="AA47" s="742">
        <v>0</v>
      </c>
      <c r="AB47" s="743">
        <v>0</v>
      </c>
      <c r="AC47" s="744">
        <v>2087</v>
      </c>
      <c r="AD47" s="745">
        <v>25.51</v>
      </c>
      <c r="AE47" s="746">
        <v>9503</v>
      </c>
      <c r="AF47" s="747">
        <v>204.46</v>
      </c>
      <c r="AG47" s="266"/>
      <c r="AH47" s="266"/>
      <c r="AI47" s="266"/>
      <c r="AJ47" s="266"/>
      <c r="AK47" s="266"/>
      <c r="AL47" s="266"/>
      <c r="AM47" s="266"/>
      <c r="AN47" s="266"/>
    </row>
    <row r="48" spans="1:40" s="413" customFormat="1" ht="15.75" customHeight="1">
      <c r="A48" s="425">
        <v>37</v>
      </c>
      <c r="B48" s="739" t="s">
        <v>45</v>
      </c>
      <c r="C48" s="740">
        <v>584</v>
      </c>
      <c r="D48" s="741">
        <v>48.45</v>
      </c>
      <c r="E48" s="742">
        <v>5859</v>
      </c>
      <c r="F48" s="743">
        <v>672.02020000000005</v>
      </c>
      <c r="G48" s="740">
        <v>4595</v>
      </c>
      <c r="H48" s="741">
        <v>108.97280000000001</v>
      </c>
      <c r="I48" s="742">
        <v>19373</v>
      </c>
      <c r="J48" s="743">
        <v>861.01490000000001</v>
      </c>
      <c r="K48" s="740">
        <v>21</v>
      </c>
      <c r="L48" s="741">
        <v>2.1547722</v>
      </c>
      <c r="M48" s="742">
        <v>250</v>
      </c>
      <c r="N48" s="743">
        <v>40.137599999999999</v>
      </c>
      <c r="O48" s="740">
        <v>12</v>
      </c>
      <c r="P48" s="741">
        <v>0.58211617900000001</v>
      </c>
      <c r="Q48" s="742">
        <v>274</v>
      </c>
      <c r="R48" s="743">
        <v>7.9090496800000007</v>
      </c>
      <c r="S48" s="425">
        <v>37</v>
      </c>
      <c r="T48" s="739" t="s">
        <v>45</v>
      </c>
      <c r="U48" s="740">
        <v>9</v>
      </c>
      <c r="V48" s="741">
        <v>3.6260599999999997E-2</v>
      </c>
      <c r="W48" s="742">
        <v>59</v>
      </c>
      <c r="X48" s="743">
        <v>1.76183077</v>
      </c>
      <c r="Y48" s="740">
        <v>27</v>
      </c>
      <c r="Z48" s="741">
        <v>12.2255</v>
      </c>
      <c r="AA48" s="742">
        <v>274</v>
      </c>
      <c r="AB48" s="743">
        <v>89.498899999999992</v>
      </c>
      <c r="AC48" s="744">
        <v>5248</v>
      </c>
      <c r="AD48" s="745">
        <v>172.42144897900002</v>
      </c>
      <c r="AE48" s="746">
        <v>26089</v>
      </c>
      <c r="AF48" s="747">
        <v>1672.34248045</v>
      </c>
      <c r="AG48" s="266"/>
      <c r="AH48" s="266"/>
      <c r="AI48" s="266"/>
      <c r="AJ48" s="266"/>
      <c r="AK48" s="266"/>
      <c r="AL48" s="266"/>
      <c r="AM48" s="266"/>
      <c r="AN48" s="266"/>
    </row>
    <row r="49" spans="1:40" s="413" customFormat="1" ht="15.75" customHeight="1">
      <c r="A49" s="425">
        <v>38</v>
      </c>
      <c r="B49" s="739" t="s">
        <v>163</v>
      </c>
      <c r="C49" s="740">
        <v>13</v>
      </c>
      <c r="D49" s="741">
        <v>2.02</v>
      </c>
      <c r="E49" s="742">
        <v>67</v>
      </c>
      <c r="F49" s="743">
        <v>11.43</v>
      </c>
      <c r="G49" s="740">
        <v>26</v>
      </c>
      <c r="H49" s="741">
        <v>2.84</v>
      </c>
      <c r="I49" s="742">
        <v>170</v>
      </c>
      <c r="J49" s="743">
        <v>83.36</v>
      </c>
      <c r="K49" s="740">
        <v>0</v>
      </c>
      <c r="L49" s="741">
        <v>0</v>
      </c>
      <c r="M49" s="742">
        <v>0</v>
      </c>
      <c r="N49" s="743">
        <v>0</v>
      </c>
      <c r="O49" s="740">
        <v>0</v>
      </c>
      <c r="P49" s="741">
        <v>0</v>
      </c>
      <c r="Q49" s="742">
        <v>1</v>
      </c>
      <c r="R49" s="743">
        <v>0.05</v>
      </c>
      <c r="S49" s="425">
        <v>38</v>
      </c>
      <c r="T49" s="739" t="s">
        <v>163</v>
      </c>
      <c r="U49" s="740">
        <v>0</v>
      </c>
      <c r="V49" s="741">
        <v>0</v>
      </c>
      <c r="W49" s="742">
        <v>0</v>
      </c>
      <c r="X49" s="743">
        <v>0</v>
      </c>
      <c r="Y49" s="740">
        <v>13</v>
      </c>
      <c r="Z49" s="741">
        <v>7.27</v>
      </c>
      <c r="AA49" s="742">
        <v>40</v>
      </c>
      <c r="AB49" s="743">
        <v>31.65</v>
      </c>
      <c r="AC49" s="744">
        <v>52</v>
      </c>
      <c r="AD49" s="745">
        <v>12.13</v>
      </c>
      <c r="AE49" s="746">
        <v>278</v>
      </c>
      <c r="AF49" s="747">
        <v>126.49</v>
      </c>
      <c r="AG49" s="266"/>
      <c r="AH49" s="266"/>
      <c r="AI49" s="266"/>
      <c r="AJ49" s="266"/>
      <c r="AK49" s="266"/>
      <c r="AL49" s="266"/>
      <c r="AM49" s="266"/>
      <c r="AN49" s="266"/>
    </row>
    <row r="50" spans="1:40" s="413" customFormat="1" ht="15.75" customHeight="1">
      <c r="A50" s="425">
        <v>39</v>
      </c>
      <c r="B50" s="739" t="s">
        <v>164</v>
      </c>
      <c r="C50" s="740">
        <v>140</v>
      </c>
      <c r="D50" s="741">
        <v>0.47600000000000003</v>
      </c>
      <c r="E50" s="742">
        <v>603</v>
      </c>
      <c r="F50" s="743">
        <v>1.3581999999999999</v>
      </c>
      <c r="G50" s="740">
        <v>7633</v>
      </c>
      <c r="H50" s="741">
        <v>22.827300000000001</v>
      </c>
      <c r="I50" s="742">
        <v>29331</v>
      </c>
      <c r="J50" s="743">
        <v>54.580100000000002</v>
      </c>
      <c r="K50" s="740">
        <v>0</v>
      </c>
      <c r="L50" s="741">
        <v>0</v>
      </c>
      <c r="M50" s="742">
        <v>4</v>
      </c>
      <c r="N50" s="743">
        <v>8.6500000000000007E-2</v>
      </c>
      <c r="O50" s="740">
        <v>0</v>
      </c>
      <c r="P50" s="741">
        <v>0</v>
      </c>
      <c r="Q50" s="742">
        <v>0</v>
      </c>
      <c r="R50" s="743">
        <v>0</v>
      </c>
      <c r="S50" s="425">
        <v>39</v>
      </c>
      <c r="T50" s="739" t="s">
        <v>164</v>
      </c>
      <c r="U50" s="740">
        <v>0</v>
      </c>
      <c r="V50" s="741">
        <v>0</v>
      </c>
      <c r="W50" s="742">
        <v>0</v>
      </c>
      <c r="X50" s="743">
        <v>0</v>
      </c>
      <c r="Y50" s="740">
        <v>0</v>
      </c>
      <c r="Z50" s="741">
        <v>0</v>
      </c>
      <c r="AA50" s="742">
        <v>0</v>
      </c>
      <c r="AB50" s="743">
        <v>0</v>
      </c>
      <c r="AC50" s="744">
        <v>7773</v>
      </c>
      <c r="AD50" s="745">
        <v>23.3033</v>
      </c>
      <c r="AE50" s="746">
        <v>29938</v>
      </c>
      <c r="AF50" s="747">
        <v>56.024799999999999</v>
      </c>
      <c r="AG50" s="266"/>
      <c r="AH50" s="266"/>
      <c r="AI50" s="266"/>
      <c r="AJ50" s="266"/>
      <c r="AK50" s="266"/>
      <c r="AL50" s="266"/>
      <c r="AM50" s="266"/>
      <c r="AN50" s="266"/>
    </row>
    <row r="51" spans="1:40" s="419" customFormat="1">
      <c r="A51" s="421"/>
      <c r="B51" s="731" t="s">
        <v>69</v>
      </c>
      <c r="C51" s="752">
        <v>6158</v>
      </c>
      <c r="D51" s="753">
        <v>168.00349999999997</v>
      </c>
      <c r="E51" s="754">
        <v>25505</v>
      </c>
      <c r="F51" s="755">
        <v>1364.2433000000001</v>
      </c>
      <c r="G51" s="752">
        <v>59888</v>
      </c>
      <c r="H51" s="753">
        <v>524.9054000000001</v>
      </c>
      <c r="I51" s="754">
        <v>302490</v>
      </c>
      <c r="J51" s="755">
        <v>4027.4394000000002</v>
      </c>
      <c r="K51" s="752">
        <v>87</v>
      </c>
      <c r="L51" s="753">
        <v>35.047672199999994</v>
      </c>
      <c r="M51" s="754">
        <v>563</v>
      </c>
      <c r="N51" s="755">
        <v>67.190599999999989</v>
      </c>
      <c r="O51" s="752">
        <v>23</v>
      </c>
      <c r="P51" s="753">
        <v>0.70081617899999993</v>
      </c>
      <c r="Q51" s="754">
        <v>465</v>
      </c>
      <c r="R51" s="755">
        <v>12.41984968</v>
      </c>
      <c r="S51" s="421"/>
      <c r="T51" s="731" t="s">
        <v>69</v>
      </c>
      <c r="U51" s="752">
        <v>23</v>
      </c>
      <c r="V51" s="753">
        <v>0.1985606</v>
      </c>
      <c r="W51" s="754">
        <v>111</v>
      </c>
      <c r="X51" s="755">
        <v>2.3705307700000002</v>
      </c>
      <c r="Y51" s="752">
        <v>380</v>
      </c>
      <c r="Z51" s="753">
        <v>112.7843</v>
      </c>
      <c r="AA51" s="754">
        <v>4049</v>
      </c>
      <c r="AB51" s="755">
        <v>224.58529999999999</v>
      </c>
      <c r="AC51" s="752">
        <v>66559</v>
      </c>
      <c r="AD51" s="753">
        <v>841.64024897900015</v>
      </c>
      <c r="AE51" s="754">
        <v>333183</v>
      </c>
      <c r="AF51" s="755">
        <v>5698.2489804499992</v>
      </c>
      <c r="AG51" s="756"/>
      <c r="AH51" s="756"/>
      <c r="AI51" s="756"/>
      <c r="AJ51" s="756"/>
      <c r="AK51" s="756"/>
      <c r="AL51" s="756"/>
      <c r="AM51" s="756"/>
      <c r="AN51" s="756"/>
    </row>
    <row r="52" spans="1:40" s="413" customFormat="1">
      <c r="A52" s="421"/>
      <c r="B52" s="731" t="s">
        <v>71</v>
      </c>
      <c r="C52" s="735"/>
      <c r="D52" s="758"/>
      <c r="E52" s="734"/>
      <c r="F52" s="759"/>
      <c r="G52" s="735"/>
      <c r="H52" s="758"/>
      <c r="I52" s="734"/>
      <c r="J52" s="759"/>
      <c r="K52" s="735"/>
      <c r="L52" s="758"/>
      <c r="M52" s="734"/>
      <c r="N52" s="759"/>
      <c r="O52" s="735"/>
      <c r="P52" s="758"/>
      <c r="Q52" s="734"/>
      <c r="R52" s="759"/>
      <c r="S52" s="421"/>
      <c r="T52" s="731" t="s">
        <v>71</v>
      </c>
      <c r="U52" s="735"/>
      <c r="V52" s="758"/>
      <c r="W52" s="734"/>
      <c r="X52" s="759"/>
      <c r="Y52" s="735"/>
      <c r="Z52" s="758"/>
      <c r="AA52" s="734"/>
      <c r="AB52" s="759"/>
      <c r="AC52" s="744"/>
      <c r="AD52" s="758"/>
      <c r="AE52" s="734"/>
      <c r="AF52" s="759"/>
      <c r="AG52" s="266"/>
      <c r="AH52" s="266"/>
      <c r="AI52" s="266"/>
      <c r="AJ52" s="266"/>
      <c r="AK52" s="266"/>
      <c r="AL52" s="266"/>
      <c r="AM52" s="266"/>
      <c r="AN52" s="266"/>
    </row>
    <row r="53" spans="1:40" s="413" customFormat="1" ht="14.25">
      <c r="A53" s="425">
        <v>40</v>
      </c>
      <c r="B53" s="739" t="s">
        <v>165</v>
      </c>
      <c r="C53" s="740">
        <v>82</v>
      </c>
      <c r="D53" s="741">
        <v>3.12</v>
      </c>
      <c r="E53" s="742">
        <v>4345</v>
      </c>
      <c r="F53" s="743">
        <v>87.43</v>
      </c>
      <c r="G53" s="740">
        <v>173</v>
      </c>
      <c r="H53" s="741">
        <v>3.8</v>
      </c>
      <c r="I53" s="742">
        <v>13392</v>
      </c>
      <c r="J53" s="743">
        <v>237.76</v>
      </c>
      <c r="K53" s="740">
        <v>0</v>
      </c>
      <c r="L53" s="741">
        <v>0</v>
      </c>
      <c r="M53" s="742">
        <v>47</v>
      </c>
      <c r="N53" s="743">
        <v>7.18</v>
      </c>
      <c r="O53" s="740">
        <v>0</v>
      </c>
      <c r="P53" s="741">
        <v>0</v>
      </c>
      <c r="Q53" s="742">
        <v>0</v>
      </c>
      <c r="R53" s="743">
        <v>0</v>
      </c>
      <c r="S53" s="425">
        <v>40</v>
      </c>
      <c r="T53" s="739" t="s">
        <v>165</v>
      </c>
      <c r="U53" s="740">
        <v>0</v>
      </c>
      <c r="V53" s="741">
        <v>0</v>
      </c>
      <c r="W53" s="742">
        <v>0</v>
      </c>
      <c r="X53" s="743">
        <v>0</v>
      </c>
      <c r="Y53" s="740">
        <v>21</v>
      </c>
      <c r="Z53" s="741">
        <v>0.47</v>
      </c>
      <c r="AA53" s="742">
        <v>233</v>
      </c>
      <c r="AB53" s="743">
        <v>3.08</v>
      </c>
      <c r="AC53" s="744">
        <v>276</v>
      </c>
      <c r="AD53" s="745">
        <v>7.39</v>
      </c>
      <c r="AE53" s="746">
        <v>18017</v>
      </c>
      <c r="AF53" s="747">
        <v>335.45</v>
      </c>
      <c r="AG53" s="266"/>
      <c r="AH53" s="266"/>
      <c r="AI53" s="266"/>
      <c r="AJ53" s="266"/>
      <c r="AK53" s="266"/>
      <c r="AL53" s="266"/>
      <c r="AM53" s="266"/>
      <c r="AN53" s="266"/>
    </row>
    <row r="54" spans="1:40" s="413" customFormat="1" ht="14.25">
      <c r="A54" s="425">
        <v>41</v>
      </c>
      <c r="B54" s="739" t="s">
        <v>166</v>
      </c>
      <c r="C54" s="740">
        <v>128</v>
      </c>
      <c r="D54" s="741">
        <v>1.37</v>
      </c>
      <c r="E54" s="742">
        <v>1027</v>
      </c>
      <c r="F54" s="743">
        <v>19.52</v>
      </c>
      <c r="G54" s="740">
        <v>4933</v>
      </c>
      <c r="H54" s="741">
        <v>39.83</v>
      </c>
      <c r="I54" s="742">
        <v>37039</v>
      </c>
      <c r="J54" s="743">
        <v>398.2</v>
      </c>
      <c r="K54" s="740">
        <v>0</v>
      </c>
      <c r="L54" s="741">
        <v>0</v>
      </c>
      <c r="M54" s="742">
        <v>6</v>
      </c>
      <c r="N54" s="743">
        <v>0.2</v>
      </c>
      <c r="O54" s="740">
        <v>13</v>
      </c>
      <c r="P54" s="741">
        <v>0.1</v>
      </c>
      <c r="Q54" s="742">
        <v>111</v>
      </c>
      <c r="R54" s="743">
        <v>1.1599999999999999</v>
      </c>
      <c r="S54" s="425">
        <v>41</v>
      </c>
      <c r="T54" s="739" t="s">
        <v>166</v>
      </c>
      <c r="U54" s="740">
        <v>0</v>
      </c>
      <c r="V54" s="741">
        <v>0</v>
      </c>
      <c r="W54" s="742">
        <v>0</v>
      </c>
      <c r="X54" s="743">
        <v>0</v>
      </c>
      <c r="Y54" s="740">
        <v>47</v>
      </c>
      <c r="Z54" s="741">
        <v>1.01</v>
      </c>
      <c r="AA54" s="742">
        <v>253</v>
      </c>
      <c r="AB54" s="743">
        <v>8.7799999999999994</v>
      </c>
      <c r="AC54" s="744">
        <v>5121</v>
      </c>
      <c r="AD54" s="745">
        <v>42.31</v>
      </c>
      <c r="AE54" s="746">
        <v>38436</v>
      </c>
      <c r="AF54" s="747">
        <v>427.86</v>
      </c>
      <c r="AG54" s="266"/>
      <c r="AH54" s="266"/>
      <c r="AI54" s="266"/>
      <c r="AJ54" s="266"/>
      <c r="AK54" s="266"/>
      <c r="AL54" s="266"/>
      <c r="AM54" s="266"/>
      <c r="AN54" s="266"/>
    </row>
    <row r="55" spans="1:40" s="413" customFormat="1" ht="14.25">
      <c r="A55" s="425">
        <v>42</v>
      </c>
      <c r="B55" s="739" t="s">
        <v>167</v>
      </c>
      <c r="C55" s="740">
        <v>334</v>
      </c>
      <c r="D55" s="741">
        <v>5.01</v>
      </c>
      <c r="E55" s="742">
        <v>5907</v>
      </c>
      <c r="F55" s="743">
        <v>94.706000000000003</v>
      </c>
      <c r="G55" s="740">
        <v>5877</v>
      </c>
      <c r="H55" s="741">
        <v>88.155000000000001</v>
      </c>
      <c r="I55" s="742">
        <v>83450</v>
      </c>
      <c r="J55" s="743">
        <v>709.25</v>
      </c>
      <c r="K55" s="740">
        <v>25</v>
      </c>
      <c r="L55" s="741">
        <v>0.375</v>
      </c>
      <c r="M55" s="742">
        <v>8474</v>
      </c>
      <c r="N55" s="743">
        <v>77.819999999999993</v>
      </c>
      <c r="O55" s="740">
        <v>45</v>
      </c>
      <c r="P55" s="741">
        <v>0.67500000000000004</v>
      </c>
      <c r="Q55" s="742">
        <v>8513</v>
      </c>
      <c r="R55" s="743">
        <v>60.11</v>
      </c>
      <c r="S55" s="425">
        <v>42</v>
      </c>
      <c r="T55" s="739" t="s">
        <v>167</v>
      </c>
      <c r="U55" s="740">
        <v>0</v>
      </c>
      <c r="V55" s="741">
        <v>0</v>
      </c>
      <c r="W55" s="742">
        <v>0</v>
      </c>
      <c r="X55" s="743">
        <v>0</v>
      </c>
      <c r="Y55" s="740">
        <v>160</v>
      </c>
      <c r="Z55" s="741">
        <v>2.4</v>
      </c>
      <c r="AA55" s="742">
        <v>944</v>
      </c>
      <c r="AB55" s="743">
        <v>8.4060000000000006</v>
      </c>
      <c r="AC55" s="744">
        <v>6441</v>
      </c>
      <c r="AD55" s="745">
        <v>96.614999999999995</v>
      </c>
      <c r="AE55" s="746">
        <v>107288</v>
      </c>
      <c r="AF55" s="747">
        <v>950.29200000000014</v>
      </c>
      <c r="AG55" s="266"/>
      <c r="AH55" s="266"/>
      <c r="AI55" s="266"/>
      <c r="AJ55" s="266"/>
      <c r="AK55" s="266"/>
      <c r="AL55" s="266"/>
      <c r="AM55" s="266"/>
      <c r="AN55" s="266"/>
    </row>
    <row r="56" spans="1:40" s="419" customFormat="1">
      <c r="A56" s="421"/>
      <c r="B56" s="731" t="s">
        <v>72</v>
      </c>
      <c r="C56" s="752">
        <v>544</v>
      </c>
      <c r="D56" s="753">
        <v>9.5</v>
      </c>
      <c r="E56" s="754">
        <v>11279</v>
      </c>
      <c r="F56" s="755">
        <v>201.65599999999998</v>
      </c>
      <c r="G56" s="752">
        <v>10983</v>
      </c>
      <c r="H56" s="753">
        <v>131.785</v>
      </c>
      <c r="I56" s="754">
        <v>133881</v>
      </c>
      <c r="J56" s="755">
        <v>1345.21</v>
      </c>
      <c r="K56" s="752">
        <v>25</v>
      </c>
      <c r="L56" s="753">
        <v>0.375</v>
      </c>
      <c r="M56" s="754">
        <v>8527</v>
      </c>
      <c r="N56" s="755">
        <v>85.2</v>
      </c>
      <c r="O56" s="752">
        <v>58</v>
      </c>
      <c r="P56" s="753">
        <v>0.77500000000000002</v>
      </c>
      <c r="Q56" s="754">
        <v>8624</v>
      </c>
      <c r="R56" s="755">
        <v>61.27</v>
      </c>
      <c r="S56" s="421"/>
      <c r="T56" s="731" t="s">
        <v>72</v>
      </c>
      <c r="U56" s="752">
        <v>0</v>
      </c>
      <c r="V56" s="753">
        <v>0</v>
      </c>
      <c r="W56" s="754">
        <v>0</v>
      </c>
      <c r="X56" s="755">
        <v>0</v>
      </c>
      <c r="Y56" s="752">
        <v>228</v>
      </c>
      <c r="Z56" s="753">
        <v>3.88</v>
      </c>
      <c r="AA56" s="754">
        <v>1430</v>
      </c>
      <c r="AB56" s="755">
        <v>20.265999999999998</v>
      </c>
      <c r="AC56" s="752">
        <v>11838</v>
      </c>
      <c r="AD56" s="753">
        <v>146.315</v>
      </c>
      <c r="AE56" s="754">
        <v>163741</v>
      </c>
      <c r="AF56" s="755">
        <v>1713.6020000000001</v>
      </c>
      <c r="AG56" s="756"/>
      <c r="AH56" s="756"/>
      <c r="AI56" s="756"/>
      <c r="AJ56" s="756"/>
      <c r="AK56" s="756"/>
      <c r="AL56" s="756"/>
      <c r="AM56" s="756"/>
      <c r="AN56" s="756"/>
    </row>
    <row r="57" spans="1:40" s="413" customFormat="1" ht="5.25" customHeight="1">
      <c r="A57" s="425"/>
      <c r="B57" s="731"/>
      <c r="C57" s="740"/>
      <c r="D57" s="741"/>
      <c r="E57" s="742"/>
      <c r="F57" s="743"/>
      <c r="G57" s="740"/>
      <c r="H57" s="741"/>
      <c r="I57" s="742"/>
      <c r="J57" s="743"/>
      <c r="K57" s="740"/>
      <c r="L57" s="741"/>
      <c r="M57" s="742"/>
      <c r="N57" s="743"/>
      <c r="O57" s="740"/>
      <c r="P57" s="741"/>
      <c r="Q57" s="742"/>
      <c r="R57" s="743"/>
      <c r="S57" s="425"/>
      <c r="T57" s="731"/>
      <c r="U57" s="740"/>
      <c r="V57" s="741"/>
      <c r="W57" s="742"/>
      <c r="X57" s="743"/>
      <c r="Y57" s="740"/>
      <c r="Z57" s="741"/>
      <c r="AA57" s="742"/>
      <c r="AB57" s="743"/>
      <c r="AC57" s="744"/>
      <c r="AD57" s="745"/>
      <c r="AE57" s="746"/>
      <c r="AF57" s="747"/>
      <c r="AG57" s="266"/>
      <c r="AH57" s="266"/>
      <c r="AI57" s="266"/>
      <c r="AJ57" s="266"/>
      <c r="AK57" s="266"/>
      <c r="AL57" s="266"/>
      <c r="AM57" s="266"/>
      <c r="AN57" s="266"/>
    </row>
    <row r="58" spans="1:40" s="413" customFormat="1" ht="14.25">
      <c r="A58" s="424" t="s">
        <v>232</v>
      </c>
      <c r="B58" s="739"/>
      <c r="C58" s="744">
        <v>100321</v>
      </c>
      <c r="D58" s="745">
        <v>1913.5817000000002</v>
      </c>
      <c r="E58" s="746">
        <v>324676</v>
      </c>
      <c r="F58" s="747">
        <v>7485.300299999999</v>
      </c>
      <c r="G58" s="744">
        <v>326486</v>
      </c>
      <c r="H58" s="745">
        <v>7181.9059000000007</v>
      </c>
      <c r="I58" s="746">
        <v>1236396</v>
      </c>
      <c r="J58" s="747">
        <v>26034.437000000002</v>
      </c>
      <c r="K58" s="744">
        <v>12277</v>
      </c>
      <c r="L58" s="745">
        <v>329.92039120000004</v>
      </c>
      <c r="M58" s="746">
        <v>37519</v>
      </c>
      <c r="N58" s="747">
        <v>887.47319999999991</v>
      </c>
      <c r="O58" s="744">
        <v>473</v>
      </c>
      <c r="P58" s="745">
        <v>7.4100661789999993</v>
      </c>
      <c r="Q58" s="746">
        <v>16638</v>
      </c>
      <c r="R58" s="747">
        <v>249.35224968000003</v>
      </c>
      <c r="S58" s="424" t="s">
        <v>232</v>
      </c>
      <c r="T58" s="739"/>
      <c r="U58" s="744">
        <v>70</v>
      </c>
      <c r="V58" s="745">
        <v>83.015260600000005</v>
      </c>
      <c r="W58" s="746">
        <v>337</v>
      </c>
      <c r="X58" s="747">
        <v>63.737930769999991</v>
      </c>
      <c r="Y58" s="744">
        <v>1917</v>
      </c>
      <c r="Z58" s="745">
        <v>235.22394599999998</v>
      </c>
      <c r="AA58" s="746">
        <v>22071</v>
      </c>
      <c r="AB58" s="747">
        <v>1260.9415000000001</v>
      </c>
      <c r="AC58" s="744">
        <v>441544</v>
      </c>
      <c r="AD58" s="745">
        <v>9751.0572639790007</v>
      </c>
      <c r="AE58" s="746">
        <v>1637637</v>
      </c>
      <c r="AF58" s="747">
        <v>35981.242180449997</v>
      </c>
      <c r="AG58" s="266"/>
      <c r="AH58" s="266"/>
      <c r="AI58" s="266"/>
      <c r="AJ58" s="266"/>
      <c r="AK58" s="266"/>
      <c r="AL58" s="266"/>
      <c r="AM58" s="266"/>
      <c r="AN58" s="266"/>
    </row>
    <row r="59" spans="1:40" s="413" customFormat="1" ht="6.75" customHeight="1">
      <c r="A59" s="425"/>
      <c r="B59" s="731"/>
      <c r="C59" s="740"/>
      <c r="D59" s="741"/>
      <c r="E59" s="742"/>
      <c r="F59" s="743"/>
      <c r="G59" s="740"/>
      <c r="H59" s="741"/>
      <c r="I59" s="742"/>
      <c r="J59" s="743"/>
      <c r="K59" s="740"/>
      <c r="L59" s="741"/>
      <c r="M59" s="742"/>
      <c r="N59" s="743"/>
      <c r="O59" s="740"/>
      <c r="P59" s="741"/>
      <c r="Q59" s="742"/>
      <c r="R59" s="743"/>
      <c r="S59" s="425"/>
      <c r="T59" s="731"/>
      <c r="U59" s="740"/>
      <c r="V59" s="741"/>
      <c r="W59" s="742"/>
      <c r="X59" s="743"/>
      <c r="Y59" s="740"/>
      <c r="Z59" s="741"/>
      <c r="AA59" s="742"/>
      <c r="AB59" s="743"/>
      <c r="AC59" s="744"/>
      <c r="AD59" s="745"/>
      <c r="AE59" s="746"/>
      <c r="AF59" s="747"/>
      <c r="AG59" s="266"/>
      <c r="AH59" s="266"/>
      <c r="AI59" s="266"/>
      <c r="AJ59" s="266"/>
      <c r="AK59" s="266"/>
      <c r="AL59" s="266"/>
      <c r="AM59" s="266"/>
      <c r="AN59" s="266"/>
    </row>
    <row r="60" spans="1:40" s="413" customFormat="1">
      <c r="A60" s="423" t="s">
        <v>233</v>
      </c>
      <c r="B60" s="731"/>
      <c r="C60" s="760">
        <v>99777</v>
      </c>
      <c r="D60" s="753">
        <v>1904.0817000000002</v>
      </c>
      <c r="E60" s="427">
        <v>313397</v>
      </c>
      <c r="F60" s="755">
        <v>7283.644299999999</v>
      </c>
      <c r="G60" s="760">
        <v>315503</v>
      </c>
      <c r="H60" s="753">
        <v>7050.1209000000008</v>
      </c>
      <c r="I60" s="427">
        <v>1102515</v>
      </c>
      <c r="J60" s="755">
        <v>24689.227000000003</v>
      </c>
      <c r="K60" s="760">
        <v>12252</v>
      </c>
      <c r="L60" s="753">
        <v>329.54539120000004</v>
      </c>
      <c r="M60" s="427">
        <v>28992</v>
      </c>
      <c r="N60" s="755">
        <v>802.27319999999997</v>
      </c>
      <c r="O60" s="760">
        <v>415</v>
      </c>
      <c r="P60" s="753">
        <v>6.635066178999999</v>
      </c>
      <c r="Q60" s="427">
        <v>8014</v>
      </c>
      <c r="R60" s="755">
        <v>188.08224968000002</v>
      </c>
      <c r="S60" s="423" t="s">
        <v>233</v>
      </c>
      <c r="T60" s="731"/>
      <c r="U60" s="760">
        <v>70</v>
      </c>
      <c r="V60" s="753">
        <v>83.015260600000005</v>
      </c>
      <c r="W60" s="427">
        <v>337</v>
      </c>
      <c r="X60" s="755">
        <v>63.737930769999991</v>
      </c>
      <c r="Y60" s="760">
        <v>1689</v>
      </c>
      <c r="Z60" s="753">
        <v>231.34394599999999</v>
      </c>
      <c r="AA60" s="427">
        <v>20641</v>
      </c>
      <c r="AB60" s="755">
        <v>1240.6755000000001</v>
      </c>
      <c r="AC60" s="760">
        <v>429706</v>
      </c>
      <c r="AD60" s="753">
        <v>9604.7422639790002</v>
      </c>
      <c r="AE60" s="427">
        <v>1473896</v>
      </c>
      <c r="AF60" s="755">
        <v>34267.640180449998</v>
      </c>
      <c r="AG60" s="266"/>
      <c r="AH60" s="266"/>
      <c r="AI60" s="266"/>
      <c r="AJ60" s="266"/>
      <c r="AK60" s="266"/>
      <c r="AL60" s="266"/>
      <c r="AM60" s="266"/>
      <c r="AN60" s="266"/>
    </row>
    <row r="61" spans="1:40" s="413" customFormat="1" ht="7.5" customHeight="1">
      <c r="A61" s="425"/>
      <c r="B61" s="731"/>
      <c r="C61" s="740"/>
      <c r="D61" s="741"/>
      <c r="E61" s="742"/>
      <c r="F61" s="743"/>
      <c r="G61" s="740"/>
      <c r="H61" s="741"/>
      <c r="I61" s="742"/>
      <c r="J61" s="743"/>
      <c r="K61" s="740"/>
      <c r="L61" s="741"/>
      <c r="M61" s="742"/>
      <c r="N61" s="743"/>
      <c r="O61" s="740"/>
      <c r="P61" s="741"/>
      <c r="Q61" s="742"/>
      <c r="R61" s="743"/>
      <c r="S61" s="425"/>
      <c r="T61" s="731"/>
      <c r="U61" s="740"/>
      <c r="V61" s="741"/>
      <c r="W61" s="742"/>
      <c r="X61" s="743"/>
      <c r="Y61" s="740"/>
      <c r="Z61" s="741"/>
      <c r="AA61" s="742"/>
      <c r="AB61" s="743"/>
      <c r="AC61" s="744"/>
      <c r="AD61" s="745"/>
      <c r="AE61" s="746"/>
      <c r="AF61" s="747"/>
      <c r="AG61" s="266"/>
      <c r="AH61" s="266"/>
      <c r="AI61" s="266"/>
      <c r="AJ61" s="266"/>
      <c r="AK61" s="266"/>
      <c r="AL61" s="266"/>
      <c r="AM61" s="266"/>
      <c r="AN61" s="266"/>
    </row>
    <row r="62" spans="1:40" s="413" customFormat="1">
      <c r="A62" s="421" t="s">
        <v>75</v>
      </c>
      <c r="B62" s="731" t="s">
        <v>76</v>
      </c>
      <c r="C62" s="740"/>
      <c r="D62" s="741"/>
      <c r="E62" s="742"/>
      <c r="F62" s="743"/>
      <c r="G62" s="740"/>
      <c r="H62" s="741"/>
      <c r="I62" s="742"/>
      <c r="J62" s="743"/>
      <c r="K62" s="740"/>
      <c r="L62" s="741"/>
      <c r="M62" s="742"/>
      <c r="N62" s="743"/>
      <c r="O62" s="740"/>
      <c r="P62" s="741"/>
      <c r="Q62" s="742"/>
      <c r="R62" s="743"/>
      <c r="S62" s="421" t="s">
        <v>75</v>
      </c>
      <c r="T62" s="731" t="s">
        <v>76</v>
      </c>
      <c r="U62" s="740"/>
      <c r="V62" s="741"/>
      <c r="W62" s="742"/>
      <c r="X62" s="743"/>
      <c r="Y62" s="740"/>
      <c r="Z62" s="741"/>
      <c r="AA62" s="742"/>
      <c r="AB62" s="743"/>
      <c r="AC62" s="744"/>
      <c r="AD62" s="745"/>
      <c r="AE62" s="746"/>
      <c r="AF62" s="747"/>
      <c r="AG62" s="266"/>
      <c r="AH62" s="266"/>
      <c r="AI62" s="266"/>
      <c r="AJ62" s="266"/>
      <c r="AK62" s="266"/>
      <c r="AL62" s="266"/>
      <c r="AM62" s="266"/>
      <c r="AN62" s="266"/>
    </row>
    <row r="63" spans="1:40" s="413" customFormat="1" ht="14.25">
      <c r="A63" s="425">
        <v>43</v>
      </c>
      <c r="B63" s="739" t="s">
        <v>168</v>
      </c>
      <c r="C63" s="740">
        <v>0</v>
      </c>
      <c r="D63" s="741">
        <v>0</v>
      </c>
      <c r="E63" s="742">
        <v>0</v>
      </c>
      <c r="F63" s="743">
        <v>0</v>
      </c>
      <c r="G63" s="740">
        <v>0</v>
      </c>
      <c r="H63" s="741">
        <v>0</v>
      </c>
      <c r="I63" s="742">
        <v>0</v>
      </c>
      <c r="J63" s="743">
        <v>0</v>
      </c>
      <c r="K63" s="740">
        <v>0</v>
      </c>
      <c r="L63" s="741">
        <v>0</v>
      </c>
      <c r="M63" s="742">
        <v>0</v>
      </c>
      <c r="N63" s="743">
        <v>0</v>
      </c>
      <c r="O63" s="740">
        <v>0</v>
      </c>
      <c r="P63" s="741">
        <v>0</v>
      </c>
      <c r="Q63" s="742">
        <v>0</v>
      </c>
      <c r="R63" s="743">
        <v>0</v>
      </c>
      <c r="S63" s="425">
        <v>43</v>
      </c>
      <c r="T63" s="739" t="s">
        <v>168</v>
      </c>
      <c r="U63" s="740">
        <v>0</v>
      </c>
      <c r="V63" s="741">
        <v>0</v>
      </c>
      <c r="W63" s="742">
        <v>0</v>
      </c>
      <c r="X63" s="743">
        <v>0</v>
      </c>
      <c r="Y63" s="740">
        <v>0</v>
      </c>
      <c r="Z63" s="741">
        <v>0</v>
      </c>
      <c r="AA63" s="742">
        <v>0</v>
      </c>
      <c r="AB63" s="743">
        <v>0</v>
      </c>
      <c r="AC63" s="744">
        <v>0</v>
      </c>
      <c r="AD63" s="745">
        <v>0</v>
      </c>
      <c r="AE63" s="746">
        <v>0</v>
      </c>
      <c r="AF63" s="747">
        <v>0</v>
      </c>
      <c r="AG63" s="266"/>
      <c r="AH63" s="266"/>
      <c r="AI63" s="266"/>
      <c r="AJ63" s="266"/>
      <c r="AK63" s="266"/>
      <c r="AL63" s="266"/>
      <c r="AM63" s="266"/>
      <c r="AN63" s="266"/>
    </row>
    <row r="64" spans="1:40">
      <c r="A64" s="425">
        <v>44</v>
      </c>
      <c r="B64" s="739" t="s">
        <v>169</v>
      </c>
      <c r="C64" s="761">
        <v>22504</v>
      </c>
      <c r="D64" s="741">
        <v>119.67</v>
      </c>
      <c r="E64" s="424">
        <v>57737</v>
      </c>
      <c r="F64" s="743">
        <v>316.55</v>
      </c>
      <c r="G64" s="761">
        <v>25465</v>
      </c>
      <c r="H64" s="741">
        <v>135.41</v>
      </c>
      <c r="I64" s="424">
        <v>65334</v>
      </c>
      <c r="J64" s="743">
        <v>358.2</v>
      </c>
      <c r="K64" s="761">
        <v>2961</v>
      </c>
      <c r="L64" s="741">
        <v>15.75</v>
      </c>
      <c r="M64" s="424">
        <v>7597</v>
      </c>
      <c r="N64" s="743">
        <v>41.65</v>
      </c>
      <c r="O64" s="761">
        <v>7106</v>
      </c>
      <c r="P64" s="741">
        <v>37.79</v>
      </c>
      <c r="Q64" s="424">
        <v>18233</v>
      </c>
      <c r="R64" s="743">
        <v>99.96</v>
      </c>
      <c r="S64" s="425">
        <v>44</v>
      </c>
      <c r="T64" s="739" t="s">
        <v>169</v>
      </c>
      <c r="U64" s="761">
        <v>0</v>
      </c>
      <c r="V64" s="741">
        <v>0</v>
      </c>
      <c r="W64" s="424">
        <v>0</v>
      </c>
      <c r="X64" s="743">
        <v>0</v>
      </c>
      <c r="Y64" s="761">
        <v>1184</v>
      </c>
      <c r="Z64" s="741">
        <v>6.3</v>
      </c>
      <c r="AA64" s="424">
        <v>3039</v>
      </c>
      <c r="AB64" s="743">
        <v>16.66</v>
      </c>
      <c r="AC64" s="744">
        <v>59220</v>
      </c>
      <c r="AD64" s="745">
        <v>314.92</v>
      </c>
      <c r="AE64" s="746">
        <v>151940</v>
      </c>
      <c r="AF64" s="747">
        <v>833.02</v>
      </c>
      <c r="AG64" s="266"/>
      <c r="AH64" s="266"/>
      <c r="AI64" s="266"/>
      <c r="AJ64" s="266"/>
      <c r="AK64" s="266"/>
      <c r="AL64" s="266"/>
      <c r="AM64" s="266"/>
      <c r="AN64" s="266"/>
    </row>
    <row r="65" spans="1:40" s="413" customFormat="1" ht="14.25">
      <c r="A65" s="425">
        <v>45</v>
      </c>
      <c r="B65" s="739" t="s">
        <v>170</v>
      </c>
      <c r="C65" s="761">
        <v>0</v>
      </c>
      <c r="D65" s="741">
        <v>0</v>
      </c>
      <c r="E65" s="424">
        <v>0</v>
      </c>
      <c r="F65" s="743">
        <v>0</v>
      </c>
      <c r="G65" s="761">
        <v>0</v>
      </c>
      <c r="H65" s="741">
        <v>0</v>
      </c>
      <c r="I65" s="424">
        <v>0</v>
      </c>
      <c r="J65" s="743">
        <v>0</v>
      </c>
      <c r="K65" s="761">
        <v>0</v>
      </c>
      <c r="L65" s="741">
        <v>0</v>
      </c>
      <c r="M65" s="424">
        <v>0</v>
      </c>
      <c r="N65" s="743">
        <v>0</v>
      </c>
      <c r="O65" s="761">
        <v>0</v>
      </c>
      <c r="P65" s="741">
        <v>0</v>
      </c>
      <c r="Q65" s="424">
        <v>0</v>
      </c>
      <c r="R65" s="743">
        <v>0</v>
      </c>
      <c r="S65" s="425">
        <v>45</v>
      </c>
      <c r="T65" s="739" t="s">
        <v>170</v>
      </c>
      <c r="U65" s="761">
        <v>0</v>
      </c>
      <c r="V65" s="741">
        <v>0</v>
      </c>
      <c r="W65" s="424">
        <v>0</v>
      </c>
      <c r="X65" s="743">
        <v>0</v>
      </c>
      <c r="Y65" s="761">
        <v>0</v>
      </c>
      <c r="Z65" s="741">
        <v>0</v>
      </c>
      <c r="AA65" s="424">
        <v>0</v>
      </c>
      <c r="AB65" s="743">
        <v>0</v>
      </c>
      <c r="AC65" s="744">
        <v>0</v>
      </c>
      <c r="AD65" s="745">
        <v>0</v>
      </c>
      <c r="AE65" s="746">
        <v>0</v>
      </c>
      <c r="AF65" s="747">
        <v>0</v>
      </c>
      <c r="AG65" s="266"/>
      <c r="AH65" s="266"/>
      <c r="AI65" s="266"/>
      <c r="AJ65" s="266"/>
      <c r="AK65" s="266"/>
      <c r="AL65" s="266"/>
      <c r="AM65" s="266"/>
      <c r="AN65" s="266"/>
    </row>
    <row r="66" spans="1:40" s="419" customFormat="1">
      <c r="A66" s="421"/>
      <c r="B66" s="731" t="s">
        <v>171</v>
      </c>
      <c r="C66" s="752">
        <v>22504</v>
      </c>
      <c r="D66" s="753">
        <v>119.67</v>
      </c>
      <c r="E66" s="754">
        <v>57737</v>
      </c>
      <c r="F66" s="755">
        <v>316.55</v>
      </c>
      <c r="G66" s="752">
        <v>25465</v>
      </c>
      <c r="H66" s="753">
        <v>135.41</v>
      </c>
      <c r="I66" s="754">
        <v>65334</v>
      </c>
      <c r="J66" s="755">
        <v>358.2</v>
      </c>
      <c r="K66" s="752">
        <v>2961</v>
      </c>
      <c r="L66" s="753">
        <v>15.75</v>
      </c>
      <c r="M66" s="754">
        <v>7597</v>
      </c>
      <c r="N66" s="755">
        <v>41.65</v>
      </c>
      <c r="O66" s="752">
        <v>7106</v>
      </c>
      <c r="P66" s="753">
        <v>37.79</v>
      </c>
      <c r="Q66" s="754">
        <v>18233</v>
      </c>
      <c r="R66" s="755">
        <v>99.96</v>
      </c>
      <c r="S66" s="421"/>
      <c r="T66" s="731" t="s">
        <v>171</v>
      </c>
      <c r="U66" s="752">
        <v>0</v>
      </c>
      <c r="V66" s="753">
        <v>0</v>
      </c>
      <c r="W66" s="754">
        <v>0</v>
      </c>
      <c r="X66" s="755">
        <v>0</v>
      </c>
      <c r="Y66" s="752">
        <v>1184</v>
      </c>
      <c r="Z66" s="753">
        <v>6.3</v>
      </c>
      <c r="AA66" s="754">
        <v>3039</v>
      </c>
      <c r="AB66" s="755">
        <v>16.66</v>
      </c>
      <c r="AC66" s="752">
        <v>59220</v>
      </c>
      <c r="AD66" s="753">
        <v>314.92</v>
      </c>
      <c r="AE66" s="754">
        <v>151940</v>
      </c>
      <c r="AF66" s="755">
        <v>833.02</v>
      </c>
      <c r="AG66" s="756"/>
      <c r="AH66" s="756"/>
      <c r="AI66" s="756"/>
      <c r="AJ66" s="756"/>
      <c r="AK66" s="756"/>
      <c r="AL66" s="756"/>
      <c r="AM66" s="756"/>
      <c r="AN66" s="756"/>
    </row>
    <row r="67" spans="1:40" s="413" customFormat="1">
      <c r="A67" s="421">
        <v>46</v>
      </c>
      <c r="B67" s="731" t="s">
        <v>172</v>
      </c>
      <c r="C67" s="740">
        <v>8</v>
      </c>
      <c r="D67" s="741">
        <v>2.0453999999999999</v>
      </c>
      <c r="E67" s="742">
        <v>54</v>
      </c>
      <c r="F67" s="743">
        <v>16.379300000000001</v>
      </c>
      <c r="G67" s="740">
        <v>26</v>
      </c>
      <c r="H67" s="741">
        <v>6.7275999999999998</v>
      </c>
      <c r="I67" s="742">
        <v>377</v>
      </c>
      <c r="J67" s="743">
        <v>104.80459999999999</v>
      </c>
      <c r="K67" s="740">
        <v>0</v>
      </c>
      <c r="L67" s="745">
        <v>0</v>
      </c>
      <c r="M67" s="746">
        <v>0</v>
      </c>
      <c r="N67" s="743">
        <v>0</v>
      </c>
      <c r="O67" s="740">
        <v>0</v>
      </c>
      <c r="P67" s="741">
        <v>0</v>
      </c>
      <c r="Q67" s="742">
        <v>0</v>
      </c>
      <c r="R67" s="743">
        <v>0</v>
      </c>
      <c r="S67" s="421">
        <v>46</v>
      </c>
      <c r="T67" s="731" t="s">
        <v>172</v>
      </c>
      <c r="U67" s="740">
        <v>1</v>
      </c>
      <c r="V67" s="741">
        <v>0.71499999999999997</v>
      </c>
      <c r="W67" s="742">
        <v>1</v>
      </c>
      <c r="X67" s="743">
        <v>0.71499999999999997</v>
      </c>
      <c r="Y67" s="740">
        <v>1</v>
      </c>
      <c r="Z67" s="741">
        <v>8.5500000000000007E-2</v>
      </c>
      <c r="AA67" s="742">
        <v>2</v>
      </c>
      <c r="AB67" s="743">
        <v>0.627</v>
      </c>
      <c r="AC67" s="744">
        <v>36</v>
      </c>
      <c r="AD67" s="745">
        <v>9.5734999999999992</v>
      </c>
      <c r="AE67" s="746">
        <v>434</v>
      </c>
      <c r="AF67" s="747">
        <v>122.52590000000001</v>
      </c>
      <c r="AG67" s="266"/>
      <c r="AH67" s="266"/>
      <c r="AI67" s="266"/>
      <c r="AJ67" s="266"/>
      <c r="AK67" s="266"/>
      <c r="AL67" s="266"/>
      <c r="AM67" s="266"/>
      <c r="AN67" s="266"/>
    </row>
    <row r="68" spans="1:40" s="413" customFormat="1">
      <c r="A68" s="421"/>
      <c r="B68" s="731" t="s">
        <v>78</v>
      </c>
      <c r="C68" s="762">
        <v>8</v>
      </c>
      <c r="D68" s="763">
        <v>2.0453999999999999</v>
      </c>
      <c r="E68" s="764">
        <v>54</v>
      </c>
      <c r="F68" s="765">
        <v>16.379300000000001</v>
      </c>
      <c r="G68" s="762">
        <v>26</v>
      </c>
      <c r="H68" s="763">
        <v>6.7275999999999998</v>
      </c>
      <c r="I68" s="764">
        <v>377</v>
      </c>
      <c r="J68" s="765">
        <v>104.80459999999999</v>
      </c>
      <c r="K68" s="762">
        <v>0</v>
      </c>
      <c r="L68" s="763">
        <v>0</v>
      </c>
      <c r="M68" s="764">
        <v>0</v>
      </c>
      <c r="N68" s="765">
        <v>0</v>
      </c>
      <c r="O68" s="762">
        <v>0</v>
      </c>
      <c r="P68" s="763">
        <v>0</v>
      </c>
      <c r="Q68" s="764">
        <v>0</v>
      </c>
      <c r="R68" s="765">
        <v>0</v>
      </c>
      <c r="S68" s="421"/>
      <c r="T68" s="731" t="s">
        <v>78</v>
      </c>
      <c r="U68" s="762">
        <v>1</v>
      </c>
      <c r="V68" s="763">
        <v>0.71499999999999997</v>
      </c>
      <c r="W68" s="764">
        <v>1</v>
      </c>
      <c r="X68" s="765">
        <v>0.71499999999999997</v>
      </c>
      <c r="Y68" s="762">
        <v>1</v>
      </c>
      <c r="Z68" s="763">
        <v>8.5500000000000007E-2</v>
      </c>
      <c r="AA68" s="764">
        <v>2</v>
      </c>
      <c r="AB68" s="765">
        <v>0.627</v>
      </c>
      <c r="AC68" s="762">
        <v>36</v>
      </c>
      <c r="AD68" s="763">
        <v>9.5734999999999992</v>
      </c>
      <c r="AE68" s="764">
        <v>434</v>
      </c>
      <c r="AF68" s="765">
        <v>122.52590000000001</v>
      </c>
      <c r="AG68" s="266"/>
      <c r="AH68" s="266"/>
      <c r="AI68" s="266"/>
      <c r="AJ68" s="266"/>
      <c r="AK68" s="266"/>
      <c r="AL68" s="266"/>
      <c r="AM68" s="266"/>
      <c r="AN68" s="266"/>
    </row>
    <row r="69" spans="1:40" s="413" customFormat="1" ht="14.25">
      <c r="A69" s="425" t="s">
        <v>234</v>
      </c>
      <c r="B69" s="739" t="s">
        <v>80</v>
      </c>
      <c r="C69" s="740"/>
      <c r="D69" s="741"/>
      <c r="E69" s="742"/>
      <c r="F69" s="743"/>
      <c r="G69" s="740"/>
      <c r="H69" s="741"/>
      <c r="I69" s="742"/>
      <c r="J69" s="743"/>
      <c r="K69" s="740"/>
      <c r="L69" s="741"/>
      <c r="M69" s="742"/>
      <c r="N69" s="743"/>
      <c r="O69" s="740"/>
      <c r="P69" s="741"/>
      <c r="Q69" s="742"/>
      <c r="R69" s="743"/>
      <c r="S69" s="425" t="s">
        <v>234</v>
      </c>
      <c r="T69" s="739" t="s">
        <v>80</v>
      </c>
      <c r="U69" s="740"/>
      <c r="V69" s="741"/>
      <c r="W69" s="742"/>
      <c r="X69" s="743"/>
      <c r="Y69" s="740"/>
      <c r="Z69" s="741"/>
      <c r="AA69" s="742"/>
      <c r="AB69" s="743"/>
      <c r="AC69" s="740"/>
      <c r="AD69" s="741"/>
      <c r="AE69" s="742"/>
      <c r="AF69" s="743"/>
      <c r="AG69" s="266"/>
      <c r="AH69" s="266"/>
      <c r="AI69" s="266"/>
      <c r="AJ69" s="266"/>
      <c r="AK69" s="266"/>
      <c r="AL69" s="266"/>
      <c r="AM69" s="266"/>
      <c r="AN69" s="266"/>
    </row>
    <row r="70" spans="1:40" s="413" customFormat="1" ht="14.25">
      <c r="A70" s="425">
        <v>1</v>
      </c>
      <c r="B70" s="739" t="s">
        <v>173</v>
      </c>
      <c r="C70" s="740">
        <v>210</v>
      </c>
      <c r="D70" s="741">
        <v>1.61</v>
      </c>
      <c r="E70" s="742">
        <v>1507</v>
      </c>
      <c r="F70" s="743">
        <v>5.62</v>
      </c>
      <c r="G70" s="740">
        <v>1527</v>
      </c>
      <c r="H70" s="741">
        <v>24.15</v>
      </c>
      <c r="I70" s="742">
        <v>14751</v>
      </c>
      <c r="J70" s="743">
        <v>98.56</v>
      </c>
      <c r="K70" s="740">
        <v>3</v>
      </c>
      <c r="L70" s="741">
        <v>0.01</v>
      </c>
      <c r="M70" s="742">
        <v>34</v>
      </c>
      <c r="N70" s="743">
        <v>0.06</v>
      </c>
      <c r="O70" s="740">
        <v>61</v>
      </c>
      <c r="P70" s="741">
        <v>0.17</v>
      </c>
      <c r="Q70" s="742">
        <v>224</v>
      </c>
      <c r="R70" s="743">
        <v>0.34</v>
      </c>
      <c r="S70" s="425">
        <v>1</v>
      </c>
      <c r="T70" s="739" t="s">
        <v>173</v>
      </c>
      <c r="U70" s="740">
        <v>5</v>
      </c>
      <c r="V70" s="741">
        <v>0.01</v>
      </c>
      <c r="W70" s="742">
        <v>57</v>
      </c>
      <c r="X70" s="743">
        <v>0.12</v>
      </c>
      <c r="Y70" s="740">
        <v>4</v>
      </c>
      <c r="Z70" s="741">
        <v>0.01</v>
      </c>
      <c r="AA70" s="742">
        <v>81</v>
      </c>
      <c r="AB70" s="743">
        <v>0.17</v>
      </c>
      <c r="AC70" s="744">
        <v>1810</v>
      </c>
      <c r="AD70" s="745">
        <v>25.96</v>
      </c>
      <c r="AE70" s="746">
        <v>16654</v>
      </c>
      <c r="AF70" s="747">
        <v>104.87</v>
      </c>
      <c r="AG70" s="266"/>
      <c r="AH70" s="266"/>
      <c r="AI70" s="266"/>
      <c r="AJ70" s="266"/>
      <c r="AK70" s="266"/>
      <c r="AL70" s="266"/>
      <c r="AM70" s="266"/>
      <c r="AN70" s="266"/>
    </row>
    <row r="71" spans="1:40" s="413" customFormat="1" ht="14.25">
      <c r="A71" s="425">
        <v>2</v>
      </c>
      <c r="B71" s="739" t="s">
        <v>174</v>
      </c>
      <c r="C71" s="740">
        <v>732</v>
      </c>
      <c r="D71" s="741">
        <v>2.2799999999999998</v>
      </c>
      <c r="E71" s="742">
        <v>4616</v>
      </c>
      <c r="F71" s="743">
        <v>8.4700000000000006</v>
      </c>
      <c r="G71" s="740">
        <v>3056</v>
      </c>
      <c r="H71" s="741">
        <v>9.23</v>
      </c>
      <c r="I71" s="742">
        <v>19879</v>
      </c>
      <c r="J71" s="743">
        <v>36.71</v>
      </c>
      <c r="K71" s="740">
        <v>24</v>
      </c>
      <c r="L71" s="741">
        <v>7.0000000000000007E-2</v>
      </c>
      <c r="M71" s="742">
        <v>142</v>
      </c>
      <c r="N71" s="743">
        <v>0.28000000000000003</v>
      </c>
      <c r="O71" s="740">
        <v>4</v>
      </c>
      <c r="P71" s="741">
        <v>0.02</v>
      </c>
      <c r="Q71" s="742">
        <v>23</v>
      </c>
      <c r="R71" s="743">
        <v>0.05</v>
      </c>
      <c r="S71" s="425">
        <v>2</v>
      </c>
      <c r="T71" s="739" t="s">
        <v>174</v>
      </c>
      <c r="U71" s="740">
        <v>0</v>
      </c>
      <c r="V71" s="741">
        <v>0</v>
      </c>
      <c r="W71" s="742">
        <v>0</v>
      </c>
      <c r="X71" s="743">
        <v>0</v>
      </c>
      <c r="Y71" s="740">
        <v>1</v>
      </c>
      <c r="Z71" s="741">
        <v>0</v>
      </c>
      <c r="AA71" s="742">
        <v>8</v>
      </c>
      <c r="AB71" s="743">
        <v>0.02</v>
      </c>
      <c r="AC71" s="744">
        <v>3817</v>
      </c>
      <c r="AD71" s="745">
        <v>11.6</v>
      </c>
      <c r="AE71" s="746">
        <v>24668</v>
      </c>
      <c r="AF71" s="747">
        <v>45.53</v>
      </c>
      <c r="AG71" s="266"/>
      <c r="AH71" s="266"/>
      <c r="AI71" s="266"/>
      <c r="AJ71" s="266"/>
      <c r="AK71" s="266"/>
      <c r="AL71" s="266"/>
      <c r="AM71" s="266"/>
      <c r="AN71" s="266"/>
    </row>
    <row r="72" spans="1:40" s="419" customFormat="1">
      <c r="A72" s="421"/>
      <c r="B72" s="731" t="s">
        <v>81</v>
      </c>
      <c r="C72" s="766">
        <v>942</v>
      </c>
      <c r="D72" s="763">
        <v>3.89</v>
      </c>
      <c r="E72" s="423">
        <v>6123</v>
      </c>
      <c r="F72" s="765">
        <v>14.09</v>
      </c>
      <c r="G72" s="766">
        <v>4583</v>
      </c>
      <c r="H72" s="763">
        <v>33.380000000000003</v>
      </c>
      <c r="I72" s="423">
        <v>34630</v>
      </c>
      <c r="J72" s="765">
        <v>135.27000000000001</v>
      </c>
      <c r="K72" s="766">
        <v>27</v>
      </c>
      <c r="L72" s="763">
        <v>0.08</v>
      </c>
      <c r="M72" s="423">
        <v>176</v>
      </c>
      <c r="N72" s="765">
        <v>0.34</v>
      </c>
      <c r="O72" s="766">
        <v>65</v>
      </c>
      <c r="P72" s="763">
        <v>0.19</v>
      </c>
      <c r="Q72" s="423">
        <v>247</v>
      </c>
      <c r="R72" s="765">
        <v>0.39</v>
      </c>
      <c r="S72" s="421"/>
      <c r="T72" s="731" t="s">
        <v>81</v>
      </c>
      <c r="U72" s="766">
        <v>5</v>
      </c>
      <c r="V72" s="763">
        <v>0.01</v>
      </c>
      <c r="W72" s="423">
        <v>57</v>
      </c>
      <c r="X72" s="765">
        <v>0.12</v>
      </c>
      <c r="Y72" s="766">
        <v>5</v>
      </c>
      <c r="Z72" s="763">
        <v>0.01</v>
      </c>
      <c r="AA72" s="423">
        <v>89</v>
      </c>
      <c r="AB72" s="765">
        <v>0.19</v>
      </c>
      <c r="AC72" s="766">
        <v>5627</v>
      </c>
      <c r="AD72" s="763">
        <v>37.56</v>
      </c>
      <c r="AE72" s="423">
        <v>41322</v>
      </c>
      <c r="AF72" s="765">
        <v>150.4</v>
      </c>
      <c r="AG72" s="756"/>
      <c r="AH72" s="756"/>
      <c r="AI72" s="756"/>
      <c r="AJ72" s="756"/>
      <c r="AK72" s="756"/>
      <c r="AL72" s="756"/>
      <c r="AM72" s="756"/>
      <c r="AN72" s="756"/>
    </row>
    <row r="73" spans="1:40" s="419" customFormat="1" ht="15.75" thickBot="1">
      <c r="A73" s="421"/>
      <c r="B73" s="731" t="s">
        <v>235</v>
      </c>
      <c r="C73" s="767">
        <v>123775</v>
      </c>
      <c r="D73" s="768">
        <v>2039.1871000000001</v>
      </c>
      <c r="E73" s="769">
        <v>388590</v>
      </c>
      <c r="F73" s="770">
        <v>7832.3195999999998</v>
      </c>
      <c r="G73" s="767">
        <v>356560</v>
      </c>
      <c r="H73" s="768">
        <v>7357.4235000000008</v>
      </c>
      <c r="I73" s="769">
        <v>1336737</v>
      </c>
      <c r="J73" s="770">
        <v>26632.711600000002</v>
      </c>
      <c r="K73" s="767">
        <v>15265</v>
      </c>
      <c r="L73" s="768">
        <v>345.75039120000002</v>
      </c>
      <c r="M73" s="769">
        <v>45292</v>
      </c>
      <c r="N73" s="770">
        <v>929.46319999999992</v>
      </c>
      <c r="O73" s="767">
        <v>7644</v>
      </c>
      <c r="P73" s="768">
        <v>45.390066178999994</v>
      </c>
      <c r="Q73" s="769">
        <v>35118</v>
      </c>
      <c r="R73" s="770">
        <v>349.70224968000002</v>
      </c>
      <c r="S73" s="421"/>
      <c r="T73" s="731" t="s">
        <v>235</v>
      </c>
      <c r="U73" s="767">
        <v>76</v>
      </c>
      <c r="V73" s="768">
        <v>83.740260599999999</v>
      </c>
      <c r="W73" s="769">
        <v>395</v>
      </c>
      <c r="X73" s="770">
        <v>64.572930769999999</v>
      </c>
      <c r="Y73" s="767">
        <v>3107</v>
      </c>
      <c r="Z73" s="768">
        <v>241.61944599999998</v>
      </c>
      <c r="AA73" s="769">
        <v>25201</v>
      </c>
      <c r="AB73" s="770">
        <v>1278.42</v>
      </c>
      <c r="AC73" s="767">
        <v>506427</v>
      </c>
      <c r="AD73" s="768">
        <v>10113.110763979001</v>
      </c>
      <c r="AE73" s="769">
        <v>1831333</v>
      </c>
      <c r="AF73" s="770">
        <v>37087.188080449996</v>
      </c>
      <c r="AG73" s="756"/>
      <c r="AH73" s="756"/>
      <c r="AI73" s="756"/>
      <c r="AJ73" s="756"/>
      <c r="AK73" s="756"/>
      <c r="AL73" s="756"/>
      <c r="AM73" s="756"/>
      <c r="AN73" s="756"/>
    </row>
    <row r="74" spans="1:40">
      <c r="A74" s="771"/>
      <c r="B74" s="266"/>
      <c r="C74" s="772"/>
      <c r="D74" s="772"/>
      <c r="E74" s="773"/>
      <c r="F74" s="772"/>
      <c r="G74" s="773"/>
      <c r="H74" s="772"/>
      <c r="I74" s="772"/>
      <c r="J74" s="772"/>
      <c r="K74" s="773"/>
      <c r="L74" s="772"/>
      <c r="M74" s="772"/>
      <c r="N74" s="772"/>
      <c r="O74" s="773"/>
      <c r="P74" s="772"/>
      <c r="Q74" s="772"/>
      <c r="R74" s="772"/>
      <c r="S74" s="771"/>
      <c r="T74" s="266"/>
      <c r="U74" s="773"/>
      <c r="V74" s="772"/>
      <c r="W74" s="772"/>
      <c r="X74" s="772"/>
      <c r="Y74" s="773"/>
      <c r="Z74" s="772"/>
      <c r="AA74" s="772"/>
      <c r="AB74" s="772"/>
      <c r="AC74" s="773"/>
      <c r="AD74" s="772"/>
      <c r="AE74" s="772"/>
      <c r="AF74" s="772"/>
      <c r="AG74" s="266"/>
      <c r="AH74" s="266"/>
      <c r="AI74" s="266"/>
      <c r="AJ74" s="266"/>
      <c r="AK74" s="266"/>
      <c r="AL74" s="266"/>
      <c r="AM74" s="266"/>
      <c r="AN74" s="266"/>
    </row>
    <row r="75" spans="1:40">
      <c r="A75" s="771"/>
      <c r="B75" s="266"/>
      <c r="C75" s="772"/>
      <c r="D75" s="772"/>
      <c r="E75" s="773"/>
      <c r="F75" s="772"/>
      <c r="G75" s="773"/>
      <c r="H75" s="772"/>
      <c r="I75" s="772"/>
      <c r="J75" s="772"/>
      <c r="K75" s="773"/>
      <c r="L75" s="772"/>
      <c r="M75" s="772"/>
      <c r="N75" s="772"/>
      <c r="O75" s="773"/>
      <c r="P75" s="772"/>
      <c r="Q75" s="772"/>
      <c r="R75" s="772"/>
      <c r="S75" s="771"/>
      <c r="T75" s="266"/>
      <c r="U75" s="773"/>
      <c r="V75" s="772"/>
      <c r="W75" s="772"/>
      <c r="X75" s="772"/>
      <c r="Y75" s="773"/>
      <c r="Z75" s="772"/>
      <c r="AA75" s="772"/>
      <c r="AB75" s="772"/>
      <c r="AC75" s="773"/>
      <c r="AD75" s="772"/>
      <c r="AE75" s="772"/>
      <c r="AF75" s="772"/>
      <c r="AG75" s="266"/>
      <c r="AH75" s="266"/>
      <c r="AI75" s="266"/>
      <c r="AJ75" s="266"/>
      <c r="AK75" s="266"/>
      <c r="AL75" s="266"/>
      <c r="AM75" s="266"/>
      <c r="AN75" s="266"/>
    </row>
    <row r="76" spans="1:40">
      <c r="A76" s="771"/>
      <c r="B76" s="266"/>
      <c r="C76" s="772"/>
      <c r="D76" s="772"/>
      <c r="E76" s="773"/>
      <c r="F76" s="772"/>
      <c r="G76" s="773"/>
      <c r="H76" s="772"/>
      <c r="I76" s="772"/>
      <c r="J76" s="772"/>
      <c r="K76" s="773"/>
      <c r="L76" s="772"/>
      <c r="M76" s="772"/>
      <c r="N76" s="772"/>
      <c r="O76" s="773"/>
      <c r="P76" s="772"/>
      <c r="Q76" s="772"/>
      <c r="R76" s="772"/>
      <c r="S76" s="771"/>
      <c r="T76" s="266"/>
      <c r="U76" s="773"/>
      <c r="V76" s="772"/>
      <c r="W76" s="772"/>
      <c r="X76" s="772"/>
      <c r="Y76" s="773"/>
      <c r="Z76" s="772"/>
      <c r="AA76" s="772"/>
      <c r="AB76" s="772"/>
      <c r="AC76" s="773"/>
      <c r="AD76" s="772"/>
      <c r="AE76" s="772"/>
      <c r="AF76" s="772"/>
      <c r="AG76" s="266"/>
      <c r="AH76" s="266"/>
      <c r="AI76" s="266"/>
      <c r="AJ76" s="266"/>
      <c r="AK76" s="266"/>
      <c r="AL76" s="266"/>
      <c r="AM76" s="266"/>
      <c r="AN76" s="266"/>
    </row>
    <row r="77" spans="1:40">
      <c r="A77" s="771"/>
      <c r="B77" s="266"/>
      <c r="C77" s="772"/>
      <c r="D77" s="772"/>
      <c r="E77" s="773"/>
      <c r="F77" s="772"/>
      <c r="G77" s="773"/>
      <c r="H77" s="772"/>
      <c r="I77" s="772"/>
      <c r="J77" s="772"/>
      <c r="K77" s="773"/>
      <c r="L77" s="772"/>
      <c r="M77" s="772"/>
      <c r="N77" s="772"/>
      <c r="O77" s="773"/>
      <c r="P77" s="772"/>
      <c r="Q77" s="772"/>
      <c r="R77" s="772"/>
      <c r="S77" s="771"/>
      <c r="T77" s="266"/>
      <c r="U77" s="773"/>
      <c r="V77" s="772"/>
      <c r="W77" s="772"/>
      <c r="X77" s="772"/>
      <c r="Y77" s="773"/>
      <c r="Z77" s="772"/>
      <c r="AA77" s="772"/>
      <c r="AB77" s="772"/>
      <c r="AC77" s="773"/>
      <c r="AD77" s="772"/>
      <c r="AE77" s="772"/>
      <c r="AF77" s="772"/>
      <c r="AG77" s="266"/>
      <c r="AH77" s="266"/>
      <c r="AI77" s="266"/>
      <c r="AJ77" s="266"/>
      <c r="AK77" s="266"/>
      <c r="AL77" s="266"/>
      <c r="AM77" s="266"/>
      <c r="AN77" s="266"/>
    </row>
    <row r="78" spans="1:40">
      <c r="A78" s="771"/>
      <c r="B78" s="266"/>
      <c r="C78" s="772"/>
      <c r="D78" s="772"/>
      <c r="E78" s="773"/>
      <c r="F78" s="772"/>
      <c r="G78" s="773"/>
      <c r="H78" s="772"/>
      <c r="I78" s="772"/>
      <c r="J78" s="772"/>
      <c r="K78" s="773"/>
      <c r="L78" s="772"/>
      <c r="M78" s="772"/>
      <c r="N78" s="772"/>
      <c r="O78" s="773"/>
      <c r="P78" s="772"/>
      <c r="Q78" s="772"/>
      <c r="R78" s="772"/>
      <c r="S78" s="771"/>
      <c r="T78" s="266"/>
      <c r="U78" s="773"/>
      <c r="V78" s="772"/>
      <c r="W78" s="772"/>
      <c r="X78" s="772"/>
      <c r="Y78" s="773"/>
      <c r="Z78" s="772"/>
      <c r="AA78" s="772"/>
      <c r="AB78" s="772"/>
      <c r="AC78" s="773"/>
      <c r="AD78" s="772"/>
      <c r="AE78" s="772"/>
      <c r="AF78" s="772"/>
      <c r="AG78" s="266"/>
      <c r="AH78" s="266"/>
      <c r="AI78" s="266"/>
      <c r="AJ78" s="266"/>
      <c r="AK78" s="266"/>
      <c r="AL78" s="266"/>
      <c r="AM78" s="266"/>
      <c r="AN78" s="266"/>
    </row>
    <row r="79" spans="1:40">
      <c r="A79" s="771"/>
      <c r="B79" s="266"/>
      <c r="C79" s="772"/>
      <c r="D79" s="772"/>
      <c r="E79" s="773"/>
      <c r="F79" s="772"/>
      <c r="G79" s="773"/>
      <c r="H79" s="772"/>
      <c r="I79" s="772"/>
      <c r="J79" s="772"/>
      <c r="K79" s="773"/>
      <c r="L79" s="772"/>
      <c r="M79" s="772"/>
      <c r="N79" s="772"/>
      <c r="O79" s="773"/>
      <c r="P79" s="772"/>
      <c r="Q79" s="772"/>
      <c r="R79" s="772"/>
      <c r="S79" s="771"/>
      <c r="T79" s="266"/>
      <c r="U79" s="773"/>
      <c r="V79" s="772"/>
      <c r="W79" s="772"/>
      <c r="X79" s="772"/>
      <c r="Y79" s="773"/>
      <c r="Z79" s="772"/>
      <c r="AA79" s="772"/>
      <c r="AB79" s="772"/>
      <c r="AC79" s="773"/>
      <c r="AD79" s="772"/>
      <c r="AE79" s="772"/>
      <c r="AF79" s="772"/>
      <c r="AG79" s="266"/>
      <c r="AH79" s="266"/>
      <c r="AI79" s="266"/>
      <c r="AJ79" s="266"/>
      <c r="AK79" s="266"/>
      <c r="AL79" s="266"/>
      <c r="AM79" s="266"/>
      <c r="AN79" s="266"/>
    </row>
    <row r="80" spans="1:40">
      <c r="A80" s="771"/>
      <c r="B80" s="266"/>
      <c r="C80" s="772"/>
      <c r="D80" s="772"/>
      <c r="E80" s="773"/>
      <c r="F80" s="772"/>
      <c r="G80" s="773"/>
      <c r="H80" s="772"/>
      <c r="I80" s="772"/>
      <c r="J80" s="772"/>
      <c r="K80" s="773"/>
      <c r="L80" s="772"/>
      <c r="M80" s="772"/>
      <c r="N80" s="772"/>
      <c r="O80" s="773"/>
      <c r="P80" s="772"/>
      <c r="Q80" s="772"/>
      <c r="R80" s="772"/>
      <c r="S80" s="771"/>
      <c r="T80" s="266"/>
      <c r="U80" s="773"/>
      <c r="V80" s="772"/>
      <c r="W80" s="772"/>
      <c r="X80" s="772"/>
      <c r="Y80" s="773"/>
      <c r="Z80" s="772"/>
      <c r="AA80" s="772"/>
      <c r="AB80" s="772"/>
      <c r="AC80" s="773"/>
      <c r="AD80" s="772"/>
      <c r="AE80" s="772"/>
      <c r="AF80" s="772"/>
      <c r="AG80" s="266"/>
      <c r="AH80" s="266"/>
      <c r="AI80" s="266"/>
      <c r="AJ80" s="266"/>
      <c r="AK80" s="266"/>
      <c r="AL80" s="266"/>
      <c r="AM80" s="266"/>
      <c r="AN80" s="266"/>
    </row>
    <row r="81" spans="1:40">
      <c r="A81" s="771"/>
      <c r="B81" s="266"/>
      <c r="C81" s="772"/>
      <c r="D81" s="772"/>
      <c r="E81" s="773"/>
      <c r="F81" s="772"/>
      <c r="G81" s="773"/>
      <c r="H81" s="772"/>
      <c r="I81" s="772"/>
      <c r="J81" s="772"/>
      <c r="K81" s="773"/>
      <c r="L81" s="772"/>
      <c r="M81" s="772"/>
      <c r="N81" s="772"/>
      <c r="O81" s="773"/>
      <c r="P81" s="772"/>
      <c r="Q81" s="772"/>
      <c r="R81" s="772"/>
      <c r="S81" s="771"/>
      <c r="T81" s="266"/>
      <c r="U81" s="773"/>
      <c r="V81" s="772"/>
      <c r="W81" s="772"/>
      <c r="X81" s="772"/>
      <c r="Y81" s="773"/>
      <c r="Z81" s="772"/>
      <c r="AA81" s="772"/>
      <c r="AB81" s="772"/>
      <c r="AC81" s="773"/>
      <c r="AD81" s="772"/>
      <c r="AE81" s="772"/>
      <c r="AF81" s="772"/>
      <c r="AG81" s="266"/>
      <c r="AH81" s="266"/>
      <c r="AI81" s="266"/>
      <c r="AJ81" s="266"/>
      <c r="AK81" s="266"/>
      <c r="AL81" s="266"/>
      <c r="AM81" s="266"/>
      <c r="AN81" s="266"/>
    </row>
    <row r="82" spans="1:40">
      <c r="A82" s="771"/>
      <c r="B82" s="266"/>
      <c r="C82" s="772"/>
      <c r="D82" s="772"/>
      <c r="E82" s="773"/>
      <c r="F82" s="772"/>
      <c r="G82" s="773"/>
      <c r="H82" s="772"/>
      <c r="I82" s="772"/>
      <c r="J82" s="772"/>
      <c r="K82" s="773"/>
      <c r="L82" s="772"/>
      <c r="M82" s="772"/>
      <c r="N82" s="772"/>
      <c r="O82" s="773"/>
      <c r="P82" s="772"/>
      <c r="Q82" s="772"/>
      <c r="R82" s="772"/>
      <c r="S82" s="771"/>
      <c r="T82" s="266"/>
      <c r="U82" s="773"/>
      <c r="V82" s="772"/>
      <c r="W82" s="772"/>
      <c r="X82" s="772"/>
      <c r="Y82" s="773"/>
      <c r="Z82" s="772"/>
      <c r="AA82" s="772"/>
      <c r="AB82" s="772"/>
      <c r="AC82" s="773"/>
      <c r="AD82" s="772"/>
      <c r="AE82" s="772"/>
      <c r="AF82" s="772"/>
      <c r="AG82" s="266"/>
      <c r="AH82" s="266"/>
      <c r="AI82" s="266"/>
      <c r="AJ82" s="266"/>
      <c r="AK82" s="266"/>
      <c r="AL82" s="266"/>
      <c r="AM82" s="266"/>
      <c r="AN82" s="266"/>
    </row>
    <row r="83" spans="1:40">
      <c r="A83" s="771"/>
      <c r="B83" s="266"/>
      <c r="C83" s="772"/>
      <c r="D83" s="772"/>
      <c r="E83" s="773"/>
      <c r="F83" s="772"/>
      <c r="G83" s="773"/>
      <c r="H83" s="772"/>
      <c r="I83" s="772"/>
      <c r="J83" s="772"/>
      <c r="K83" s="773"/>
      <c r="L83" s="772"/>
      <c r="M83" s="772"/>
      <c r="N83" s="772"/>
      <c r="O83" s="773"/>
      <c r="P83" s="772"/>
      <c r="Q83" s="772"/>
      <c r="R83" s="772"/>
      <c r="S83" s="771"/>
      <c r="T83" s="266"/>
      <c r="U83" s="773"/>
      <c r="V83" s="772"/>
      <c r="W83" s="772"/>
      <c r="X83" s="772"/>
      <c r="Y83" s="773"/>
      <c r="Z83" s="772"/>
      <c r="AA83" s="772"/>
      <c r="AB83" s="772"/>
      <c r="AC83" s="773"/>
      <c r="AD83" s="772"/>
      <c r="AE83" s="772"/>
      <c r="AF83" s="772"/>
      <c r="AG83" s="266"/>
      <c r="AH83" s="266"/>
      <c r="AI83" s="266"/>
      <c r="AJ83" s="266"/>
      <c r="AK83" s="266"/>
      <c r="AL83" s="266"/>
      <c r="AM83" s="266"/>
      <c r="AN83" s="266"/>
    </row>
    <row r="84" spans="1:40">
      <c r="A84" s="771"/>
      <c r="B84" s="266"/>
      <c r="C84" s="772"/>
      <c r="D84" s="772"/>
      <c r="E84" s="773"/>
      <c r="F84" s="772"/>
      <c r="G84" s="773"/>
      <c r="H84" s="772"/>
      <c r="I84" s="772"/>
      <c r="J84" s="772"/>
      <c r="K84" s="773"/>
      <c r="L84" s="772"/>
      <c r="M84" s="772"/>
      <c r="N84" s="772"/>
      <c r="O84" s="773"/>
      <c r="P84" s="772"/>
      <c r="Q84" s="772"/>
      <c r="R84" s="772"/>
      <c r="S84" s="771"/>
      <c r="T84" s="266"/>
      <c r="U84" s="773"/>
      <c r="V84" s="772"/>
      <c r="W84" s="772"/>
      <c r="X84" s="772"/>
      <c r="Y84" s="773"/>
      <c r="Z84" s="772"/>
      <c r="AA84" s="772"/>
      <c r="AB84" s="772"/>
      <c r="AC84" s="773"/>
      <c r="AD84" s="772"/>
      <c r="AE84" s="772"/>
      <c r="AF84" s="772"/>
      <c r="AG84" s="266"/>
      <c r="AH84" s="266"/>
      <c r="AI84" s="266"/>
      <c r="AJ84" s="266"/>
      <c r="AK84" s="266"/>
      <c r="AL84" s="266"/>
      <c r="AM84" s="266"/>
      <c r="AN84" s="266"/>
    </row>
    <row r="85" spans="1:40">
      <c r="A85" s="771"/>
      <c r="B85" s="266"/>
      <c r="C85" s="772"/>
      <c r="D85" s="772"/>
      <c r="E85" s="773"/>
      <c r="F85" s="772"/>
      <c r="G85" s="773"/>
      <c r="H85" s="772"/>
      <c r="I85" s="772"/>
      <c r="J85" s="772"/>
      <c r="K85" s="773"/>
      <c r="L85" s="772"/>
      <c r="M85" s="772"/>
      <c r="N85" s="772"/>
      <c r="O85" s="773"/>
      <c r="P85" s="772"/>
      <c r="Q85" s="772"/>
      <c r="R85" s="772"/>
      <c r="S85" s="771"/>
      <c r="T85" s="266"/>
      <c r="U85" s="773"/>
      <c r="V85" s="772"/>
      <c r="W85" s="772"/>
      <c r="X85" s="772"/>
      <c r="Y85" s="773"/>
      <c r="Z85" s="772"/>
      <c r="AA85" s="772"/>
      <c r="AB85" s="772"/>
      <c r="AC85" s="773"/>
      <c r="AD85" s="772"/>
      <c r="AE85" s="772"/>
      <c r="AF85" s="772"/>
      <c r="AG85" s="266"/>
      <c r="AH85" s="266"/>
      <c r="AI85" s="266"/>
      <c r="AJ85" s="266"/>
      <c r="AK85" s="266"/>
      <c r="AL85" s="266"/>
      <c r="AM85" s="266"/>
      <c r="AN85" s="266"/>
    </row>
    <row r="86" spans="1:40">
      <c r="A86" s="771"/>
      <c r="B86" s="266"/>
      <c r="C86" s="772"/>
      <c r="D86" s="772"/>
      <c r="E86" s="773"/>
      <c r="F86" s="772"/>
      <c r="G86" s="773"/>
      <c r="H86" s="772"/>
      <c r="I86" s="772"/>
      <c r="J86" s="772"/>
      <c r="K86" s="773"/>
      <c r="L86" s="772"/>
      <c r="M86" s="772"/>
      <c r="N86" s="772"/>
      <c r="O86" s="773"/>
      <c r="P86" s="772"/>
      <c r="Q86" s="772"/>
      <c r="R86" s="772"/>
      <c r="S86" s="771"/>
      <c r="T86" s="266"/>
      <c r="U86" s="773"/>
      <c r="V86" s="772"/>
      <c r="W86" s="772"/>
      <c r="X86" s="772"/>
      <c r="Y86" s="773"/>
      <c r="Z86" s="772"/>
      <c r="AA86" s="772"/>
      <c r="AB86" s="772"/>
      <c r="AC86" s="773"/>
      <c r="AD86" s="772"/>
      <c r="AE86" s="772"/>
      <c r="AF86" s="772"/>
      <c r="AG86" s="266"/>
      <c r="AH86" s="266"/>
      <c r="AI86" s="266"/>
      <c r="AJ86" s="266"/>
      <c r="AK86" s="266"/>
      <c r="AL86" s="266"/>
      <c r="AM86" s="266"/>
      <c r="AN86" s="266"/>
    </row>
    <row r="87" spans="1:40">
      <c r="A87" s="771"/>
      <c r="B87" s="266"/>
      <c r="C87" s="772"/>
      <c r="D87" s="772"/>
      <c r="E87" s="773"/>
      <c r="F87" s="772"/>
      <c r="G87" s="773"/>
      <c r="H87" s="772"/>
      <c r="I87" s="772"/>
      <c r="J87" s="772"/>
      <c r="K87" s="773"/>
      <c r="L87" s="772"/>
      <c r="M87" s="772"/>
      <c r="N87" s="772"/>
      <c r="O87" s="773"/>
      <c r="P87" s="772"/>
      <c r="Q87" s="772"/>
      <c r="R87" s="772"/>
      <c r="S87" s="771"/>
      <c r="T87" s="266"/>
      <c r="U87" s="773"/>
      <c r="V87" s="772"/>
      <c r="W87" s="772"/>
      <c r="X87" s="772"/>
      <c r="Y87" s="773"/>
      <c r="Z87" s="772"/>
      <c r="AA87" s="772"/>
      <c r="AB87" s="772"/>
      <c r="AC87" s="773"/>
      <c r="AD87" s="772"/>
      <c r="AE87" s="772"/>
      <c r="AF87" s="772"/>
      <c r="AG87" s="266"/>
      <c r="AH87" s="266"/>
      <c r="AI87" s="266"/>
      <c r="AJ87" s="266"/>
      <c r="AK87" s="266"/>
      <c r="AL87" s="266"/>
      <c r="AM87" s="266"/>
      <c r="AN87" s="266"/>
    </row>
    <row r="88" spans="1:40">
      <c r="A88" s="771"/>
      <c r="B88" s="266"/>
      <c r="C88" s="772"/>
      <c r="D88" s="772"/>
      <c r="E88" s="773"/>
      <c r="F88" s="772"/>
      <c r="G88" s="773"/>
      <c r="H88" s="772"/>
      <c r="I88" s="772"/>
      <c r="J88" s="772"/>
      <c r="K88" s="773"/>
      <c r="L88" s="772"/>
      <c r="M88" s="772"/>
      <c r="N88" s="772"/>
      <c r="O88" s="773"/>
      <c r="P88" s="772"/>
      <c r="Q88" s="772"/>
      <c r="R88" s="772"/>
      <c r="S88" s="771"/>
      <c r="T88" s="266"/>
      <c r="U88" s="773"/>
      <c r="V88" s="772"/>
      <c r="W88" s="772"/>
      <c r="X88" s="772"/>
      <c r="Y88" s="773"/>
      <c r="Z88" s="772"/>
      <c r="AA88" s="772"/>
      <c r="AB88" s="772"/>
      <c r="AC88" s="773"/>
      <c r="AD88" s="772"/>
      <c r="AE88" s="772"/>
      <c r="AF88" s="772"/>
      <c r="AG88" s="266"/>
      <c r="AH88" s="266"/>
      <c r="AI88" s="266"/>
      <c r="AJ88" s="266"/>
      <c r="AK88" s="266"/>
      <c r="AL88" s="266"/>
      <c r="AM88" s="266"/>
      <c r="AN88" s="266"/>
    </row>
    <row r="89" spans="1:40">
      <c r="A89" s="771"/>
      <c r="B89" s="266"/>
      <c r="C89" s="772"/>
      <c r="D89" s="772"/>
      <c r="E89" s="773"/>
      <c r="F89" s="772"/>
      <c r="G89" s="773"/>
      <c r="H89" s="772"/>
      <c r="I89" s="772"/>
      <c r="J89" s="772"/>
      <c r="K89" s="773"/>
      <c r="L89" s="772"/>
      <c r="M89" s="772"/>
      <c r="N89" s="772"/>
      <c r="O89" s="773"/>
      <c r="P89" s="772"/>
      <c r="Q89" s="772"/>
      <c r="R89" s="772"/>
      <c r="S89" s="771"/>
      <c r="T89" s="266"/>
      <c r="U89" s="773"/>
      <c r="V89" s="772"/>
      <c r="W89" s="772"/>
      <c r="X89" s="772"/>
      <c r="Y89" s="773"/>
      <c r="Z89" s="772"/>
      <c r="AA89" s="772"/>
      <c r="AB89" s="772"/>
      <c r="AC89" s="773"/>
      <c r="AD89" s="772"/>
      <c r="AE89" s="772"/>
      <c r="AF89" s="772"/>
      <c r="AG89" s="266"/>
      <c r="AH89" s="266"/>
      <c r="AI89" s="266"/>
      <c r="AJ89" s="266"/>
      <c r="AK89" s="266"/>
      <c r="AL89" s="266"/>
      <c r="AM89" s="266"/>
      <c r="AN89" s="266"/>
    </row>
    <row r="90" spans="1:40">
      <c r="A90" s="771"/>
      <c r="B90" s="266"/>
      <c r="C90" s="772"/>
      <c r="D90" s="772"/>
      <c r="E90" s="773"/>
      <c r="F90" s="772"/>
      <c r="G90" s="773"/>
      <c r="H90" s="772"/>
      <c r="I90" s="772"/>
      <c r="J90" s="772"/>
      <c r="K90" s="773"/>
      <c r="L90" s="772"/>
      <c r="M90" s="772"/>
      <c r="N90" s="772"/>
      <c r="O90" s="773"/>
      <c r="P90" s="772"/>
      <c r="Q90" s="772"/>
      <c r="R90" s="772"/>
      <c r="S90" s="771"/>
      <c r="T90" s="266"/>
      <c r="U90" s="773"/>
      <c r="V90" s="772"/>
      <c r="W90" s="772"/>
      <c r="X90" s="772"/>
      <c r="Y90" s="773"/>
      <c r="Z90" s="772"/>
      <c r="AA90" s="772"/>
      <c r="AB90" s="772"/>
      <c r="AC90" s="773"/>
      <c r="AD90" s="772"/>
      <c r="AE90" s="772"/>
      <c r="AF90" s="772"/>
      <c r="AG90" s="266"/>
      <c r="AH90" s="266"/>
      <c r="AI90" s="266"/>
      <c r="AJ90" s="266"/>
      <c r="AK90" s="266"/>
      <c r="AL90" s="266"/>
      <c r="AM90" s="266"/>
      <c r="AN90" s="266"/>
    </row>
  </sheetData>
  <mergeCells count="29">
    <mergeCell ref="AA4:AB4"/>
    <mergeCell ref="AC4:AD4"/>
    <mergeCell ref="AE4:AF4"/>
    <mergeCell ref="M4:N4"/>
    <mergeCell ref="O4:P4"/>
    <mergeCell ref="Q4:R4"/>
    <mergeCell ref="U4:V4"/>
    <mergeCell ref="W4:X4"/>
    <mergeCell ref="Y4:Z4"/>
    <mergeCell ref="S3:S4"/>
    <mergeCell ref="T3:T4"/>
    <mergeCell ref="U3:X3"/>
    <mergeCell ref="Y3:AB3"/>
    <mergeCell ref="AC3:AF3"/>
    <mergeCell ref="C4:D4"/>
    <mergeCell ref="E4:F4"/>
    <mergeCell ref="G4:H4"/>
    <mergeCell ref="I4:J4"/>
    <mergeCell ref="K4:L4"/>
    <mergeCell ref="A1:R1"/>
    <mergeCell ref="S1:AF1"/>
    <mergeCell ref="A2:R2"/>
    <mergeCell ref="S2:AF2"/>
    <mergeCell ref="A3:A4"/>
    <mergeCell ref="B3:B4"/>
    <mergeCell ref="C3:F3"/>
    <mergeCell ref="G3:J3"/>
    <mergeCell ref="K3:N3"/>
    <mergeCell ref="O3:R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P9" sqref="P9"/>
    </sheetView>
  </sheetViews>
  <sheetFormatPr defaultRowHeight="14.25"/>
  <cols>
    <col min="1" max="1" width="4.42578125" style="799" bestFit="1" customWidth="1"/>
    <col min="2" max="2" width="29.28515625" style="799" customWidth="1"/>
    <col min="3" max="3" width="9" style="851" bestFit="1" customWidth="1"/>
    <col min="4" max="4" width="9.5703125" style="851" bestFit="1" customWidth="1"/>
    <col min="5" max="5" width="9.5703125" style="799" bestFit="1" customWidth="1"/>
    <col min="6" max="6" width="9" style="799" bestFit="1" customWidth="1"/>
    <col min="7" max="7" width="10" style="799" customWidth="1"/>
    <col min="8" max="8" width="9" style="799" bestFit="1" customWidth="1"/>
    <col min="9" max="9" width="10" style="799" customWidth="1"/>
    <col min="10" max="10" width="8.5703125" style="799" bestFit="1" customWidth="1"/>
    <col min="11" max="11" width="10.28515625" style="799" bestFit="1" customWidth="1"/>
    <col min="12" max="16384" width="9.140625" style="799"/>
  </cols>
  <sheetData>
    <row r="1" spans="1:11" ht="15.75">
      <c r="A1" s="798" t="s">
        <v>640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</row>
    <row r="2" spans="1:11" ht="18" customHeight="1">
      <c r="A2" s="800" t="s">
        <v>631</v>
      </c>
      <c r="B2" s="801"/>
      <c r="C2" s="801"/>
      <c r="D2" s="801"/>
      <c r="E2" s="801"/>
      <c r="F2" s="801"/>
      <c r="G2" s="801"/>
      <c r="H2" s="801"/>
      <c r="I2" s="801"/>
      <c r="J2" s="801"/>
      <c r="K2" s="802"/>
    </row>
    <row r="3" spans="1:11">
      <c r="A3" s="89" t="s">
        <v>632</v>
      </c>
      <c r="B3" s="88" t="s">
        <v>128</v>
      </c>
      <c r="C3" s="89" t="s">
        <v>633</v>
      </c>
      <c r="D3" s="89"/>
      <c r="E3" s="803" t="s">
        <v>634</v>
      </c>
      <c r="F3" s="804" t="s">
        <v>635</v>
      </c>
      <c r="G3" s="805"/>
      <c r="H3" s="89" t="s">
        <v>636</v>
      </c>
      <c r="I3" s="89"/>
      <c r="J3" s="89" t="s">
        <v>637</v>
      </c>
      <c r="K3" s="89"/>
    </row>
    <row r="4" spans="1:11" ht="14.25" customHeight="1">
      <c r="A4" s="89"/>
      <c r="B4" s="88"/>
      <c r="C4" s="89"/>
      <c r="D4" s="89"/>
      <c r="E4" s="806"/>
      <c r="F4" s="807"/>
      <c r="G4" s="808"/>
      <c r="H4" s="89"/>
      <c r="I4" s="89"/>
      <c r="J4" s="89"/>
      <c r="K4" s="89"/>
    </row>
    <row r="5" spans="1:11" ht="18.75" customHeight="1">
      <c r="A5" s="89"/>
      <c r="B5" s="88"/>
      <c r="C5" s="89"/>
      <c r="D5" s="89"/>
      <c r="E5" s="809"/>
      <c r="F5" s="810"/>
      <c r="G5" s="811"/>
      <c r="H5" s="89"/>
      <c r="I5" s="89"/>
      <c r="J5" s="89"/>
      <c r="K5" s="89"/>
    </row>
    <row r="6" spans="1:11" ht="21.75" customHeight="1">
      <c r="A6" s="89"/>
      <c r="B6" s="88"/>
      <c r="C6" s="812" t="s">
        <v>56</v>
      </c>
      <c r="D6" s="812" t="s">
        <v>229</v>
      </c>
      <c r="E6" s="812" t="s">
        <v>638</v>
      </c>
      <c r="F6" s="813" t="s">
        <v>639</v>
      </c>
      <c r="G6" s="814" t="s">
        <v>229</v>
      </c>
      <c r="H6" s="812" t="s">
        <v>56</v>
      </c>
      <c r="I6" s="812" t="s">
        <v>229</v>
      </c>
      <c r="J6" s="812" t="s">
        <v>56</v>
      </c>
      <c r="K6" s="812" t="s">
        <v>229</v>
      </c>
    </row>
    <row r="7" spans="1:11" s="822" customFormat="1" ht="15">
      <c r="A7" s="815" t="s">
        <v>62</v>
      </c>
      <c r="B7" s="816" t="s">
        <v>63</v>
      </c>
      <c r="C7" s="817"/>
      <c r="D7" s="817"/>
      <c r="E7" s="818"/>
      <c r="F7" s="819"/>
      <c r="G7" s="819"/>
      <c r="H7" s="820"/>
      <c r="I7" s="821"/>
      <c r="J7" s="820"/>
      <c r="K7" s="821"/>
    </row>
    <row r="8" spans="1:11">
      <c r="A8" s="823">
        <v>1</v>
      </c>
      <c r="B8" s="824" t="s">
        <v>136</v>
      </c>
      <c r="C8" s="825">
        <v>579076</v>
      </c>
      <c r="D8" s="826">
        <v>6253.12</v>
      </c>
      <c r="E8" s="827">
        <v>8326.6964800000005</v>
      </c>
      <c r="F8" s="827">
        <v>31802</v>
      </c>
      <c r="G8" s="828">
        <v>346.05</v>
      </c>
      <c r="H8" s="827">
        <v>579076</v>
      </c>
      <c r="I8" s="828">
        <v>6253.12</v>
      </c>
      <c r="J8" s="827">
        <f>H8-C8</f>
        <v>0</v>
      </c>
      <c r="K8" s="828">
        <f>I8-D8</f>
        <v>0</v>
      </c>
    </row>
    <row r="9" spans="1:11">
      <c r="A9" s="823">
        <v>2</v>
      </c>
      <c r="B9" s="824" t="s">
        <v>11</v>
      </c>
      <c r="C9" s="825">
        <v>219831</v>
      </c>
      <c r="D9" s="826">
        <v>5998.93</v>
      </c>
      <c r="E9" s="827">
        <v>3322.96396</v>
      </c>
      <c r="F9" s="827">
        <v>16115</v>
      </c>
      <c r="G9" s="828">
        <v>245.21097209499999</v>
      </c>
      <c r="H9" s="827">
        <v>244102</v>
      </c>
      <c r="I9" s="828">
        <v>5454.7885214810003</v>
      </c>
      <c r="J9" s="827">
        <f t="shared" ref="J9:K12" si="0">H9-C9</f>
        <v>24271</v>
      </c>
      <c r="K9" s="828">
        <f t="shared" si="0"/>
        <v>-544.14147851899997</v>
      </c>
    </row>
    <row r="10" spans="1:11">
      <c r="A10" s="823">
        <v>3</v>
      </c>
      <c r="B10" s="824" t="s">
        <v>13</v>
      </c>
      <c r="C10" s="825">
        <v>278225</v>
      </c>
      <c r="D10" s="826">
        <v>4060.45</v>
      </c>
      <c r="E10" s="827">
        <v>3175.4221399999997</v>
      </c>
      <c r="F10" s="827">
        <v>38788</v>
      </c>
      <c r="G10" s="828">
        <v>438.44</v>
      </c>
      <c r="H10" s="827">
        <v>271072</v>
      </c>
      <c r="I10" s="828">
        <v>3929.05</v>
      </c>
      <c r="J10" s="827">
        <f t="shared" si="0"/>
        <v>-7153</v>
      </c>
      <c r="K10" s="828">
        <f t="shared" si="0"/>
        <v>-131.39999999999964</v>
      </c>
    </row>
    <row r="11" spans="1:11">
      <c r="A11" s="823">
        <v>4</v>
      </c>
      <c r="B11" s="824" t="s">
        <v>8</v>
      </c>
      <c r="C11" s="825">
        <v>332130</v>
      </c>
      <c r="D11" s="826">
        <v>5339.1992</v>
      </c>
      <c r="E11" s="827">
        <v>10578.601540000001</v>
      </c>
      <c r="F11" s="827">
        <v>16367</v>
      </c>
      <c r="G11" s="828">
        <v>578.10220000000004</v>
      </c>
      <c r="H11" s="827">
        <v>310324</v>
      </c>
      <c r="I11" s="828">
        <v>5209.1017000000002</v>
      </c>
      <c r="J11" s="827">
        <f t="shared" si="0"/>
        <v>-21806</v>
      </c>
      <c r="K11" s="828">
        <f t="shared" si="0"/>
        <v>-130.09749999999985</v>
      </c>
    </row>
    <row r="12" spans="1:11">
      <c r="A12" s="823">
        <v>5</v>
      </c>
      <c r="B12" s="824" t="s">
        <v>9</v>
      </c>
      <c r="C12" s="825">
        <v>85782</v>
      </c>
      <c r="D12" s="826">
        <v>1779.5121018500001</v>
      </c>
      <c r="E12" s="827">
        <v>3290.5910399999998</v>
      </c>
      <c r="F12" s="827">
        <v>5725</v>
      </c>
      <c r="G12" s="828">
        <v>94.9589</v>
      </c>
      <c r="H12" s="827">
        <v>86412</v>
      </c>
      <c r="I12" s="828">
        <v>1771.3869</v>
      </c>
      <c r="J12" s="827">
        <f t="shared" si="0"/>
        <v>630</v>
      </c>
      <c r="K12" s="828">
        <f t="shared" si="0"/>
        <v>-8.1252018500001668</v>
      </c>
    </row>
    <row r="13" spans="1:11" ht="15">
      <c r="A13" s="823"/>
      <c r="B13" s="816" t="s">
        <v>64</v>
      </c>
      <c r="C13" s="829">
        <f t="shared" ref="C13:K13" si="1">SUM(C8:C12)</f>
        <v>1495044</v>
      </c>
      <c r="D13" s="830">
        <f t="shared" si="1"/>
        <v>23431.211301849999</v>
      </c>
      <c r="E13" s="830">
        <f t="shared" si="1"/>
        <v>28694.275159999997</v>
      </c>
      <c r="F13" s="829">
        <f t="shared" si="1"/>
        <v>108797</v>
      </c>
      <c r="G13" s="830">
        <f t="shared" si="1"/>
        <v>1702.7620720950001</v>
      </c>
      <c r="H13" s="829">
        <f t="shared" si="1"/>
        <v>1490986</v>
      </c>
      <c r="I13" s="830">
        <f t="shared" si="1"/>
        <v>22617.447121481</v>
      </c>
      <c r="J13" s="829">
        <f t="shared" si="1"/>
        <v>-4058</v>
      </c>
      <c r="K13" s="830">
        <f t="shared" si="1"/>
        <v>-813.76418036899963</v>
      </c>
    </row>
    <row r="14" spans="1:11" ht="15.75">
      <c r="A14" s="49" t="s">
        <v>230</v>
      </c>
      <c r="B14" s="51" t="s">
        <v>313</v>
      </c>
      <c r="C14" s="831"/>
      <c r="D14" s="832"/>
      <c r="E14" s="827"/>
      <c r="F14" s="827"/>
      <c r="G14" s="828"/>
      <c r="H14" s="833"/>
      <c r="I14" s="834"/>
      <c r="J14" s="833"/>
      <c r="K14" s="834"/>
    </row>
    <row r="15" spans="1:11" ht="15.75">
      <c r="A15" s="835">
        <v>1</v>
      </c>
      <c r="B15" s="836" t="s">
        <v>18</v>
      </c>
      <c r="C15" s="837">
        <v>338</v>
      </c>
      <c r="D15" s="838">
        <v>8.17</v>
      </c>
      <c r="E15" s="827">
        <v>79.794200000000004</v>
      </c>
      <c r="F15" s="827">
        <v>5</v>
      </c>
      <c r="G15" s="828">
        <v>0.06</v>
      </c>
      <c r="H15" s="827">
        <v>303</v>
      </c>
      <c r="I15" s="828">
        <v>7.99</v>
      </c>
      <c r="J15" s="827">
        <f t="shared" ref="J15:K30" si="2">H15-C15</f>
        <v>-35</v>
      </c>
      <c r="K15" s="828">
        <f t="shared" si="2"/>
        <v>-0.17999999999999972</v>
      </c>
    </row>
    <row r="16" spans="1:11" ht="15.75">
      <c r="A16" s="835">
        <v>2</v>
      </c>
      <c r="B16" s="836" t="s">
        <v>138</v>
      </c>
      <c r="C16" s="837">
        <v>4154</v>
      </c>
      <c r="D16" s="838">
        <v>102.12649999999999</v>
      </c>
      <c r="E16" s="827">
        <v>284.62950000000001</v>
      </c>
      <c r="F16" s="827">
        <v>2003</v>
      </c>
      <c r="G16" s="828">
        <v>64.617699999999999</v>
      </c>
      <c r="H16" s="827">
        <v>8037</v>
      </c>
      <c r="I16" s="828">
        <v>224.4314</v>
      </c>
      <c r="J16" s="827">
        <f t="shared" si="2"/>
        <v>3883</v>
      </c>
      <c r="K16" s="828">
        <f t="shared" si="2"/>
        <v>122.3049</v>
      </c>
    </row>
    <row r="17" spans="1:11" ht="15.75">
      <c r="A17" s="835">
        <v>3</v>
      </c>
      <c r="B17" s="836" t="s">
        <v>22</v>
      </c>
      <c r="C17" s="837">
        <v>24641</v>
      </c>
      <c r="D17" s="838">
        <v>276.77999999999997</v>
      </c>
      <c r="E17" s="827">
        <v>258.34158000000002</v>
      </c>
      <c r="F17" s="827">
        <v>78</v>
      </c>
      <c r="G17" s="828">
        <v>2.0299999999999998</v>
      </c>
      <c r="H17" s="827">
        <v>5672</v>
      </c>
      <c r="I17" s="828">
        <v>106.4</v>
      </c>
      <c r="J17" s="827">
        <f t="shared" si="2"/>
        <v>-18969</v>
      </c>
      <c r="K17" s="828">
        <f t="shared" si="2"/>
        <v>-170.37999999999997</v>
      </c>
    </row>
    <row r="18" spans="1:11" ht="15.75">
      <c r="A18" s="835">
        <v>4</v>
      </c>
      <c r="B18" s="836" t="s">
        <v>15</v>
      </c>
      <c r="C18" s="837">
        <v>34300</v>
      </c>
      <c r="D18" s="838">
        <v>774.21304000000009</v>
      </c>
      <c r="E18" s="827">
        <v>1148.18842</v>
      </c>
      <c r="F18" s="827">
        <v>971</v>
      </c>
      <c r="G18" s="828">
        <v>15.100999999999999</v>
      </c>
      <c r="H18" s="827">
        <v>31886</v>
      </c>
      <c r="I18" s="828">
        <v>564.35</v>
      </c>
      <c r="J18" s="827">
        <f t="shared" si="2"/>
        <v>-2414</v>
      </c>
      <c r="K18" s="828">
        <f t="shared" si="2"/>
        <v>-209.86304000000007</v>
      </c>
    </row>
    <row r="19" spans="1:11" ht="15.75">
      <c r="A19" s="835">
        <v>5</v>
      </c>
      <c r="B19" s="836" t="s">
        <v>139</v>
      </c>
      <c r="C19" s="837">
        <v>11334</v>
      </c>
      <c r="D19" s="838">
        <v>250</v>
      </c>
      <c r="E19" s="827">
        <v>198.24119999999999</v>
      </c>
      <c r="F19" s="827">
        <v>719</v>
      </c>
      <c r="G19" s="828">
        <v>11.970899999999999</v>
      </c>
      <c r="H19" s="827">
        <v>8993</v>
      </c>
      <c r="I19" s="828">
        <v>152.4829</v>
      </c>
      <c r="J19" s="827">
        <f t="shared" si="2"/>
        <v>-2341</v>
      </c>
      <c r="K19" s="828">
        <f t="shared" si="2"/>
        <v>-97.517099999999999</v>
      </c>
    </row>
    <row r="20" spans="1:11" ht="15.75">
      <c r="A20" s="835">
        <v>6</v>
      </c>
      <c r="B20" s="836" t="s">
        <v>14</v>
      </c>
      <c r="C20" s="837">
        <v>8964</v>
      </c>
      <c r="D20" s="838">
        <v>172.03</v>
      </c>
      <c r="E20" s="827">
        <v>286.73088000000001</v>
      </c>
      <c r="F20" s="827">
        <v>481</v>
      </c>
      <c r="G20" s="828">
        <v>8.5462000000000007</v>
      </c>
      <c r="H20" s="827">
        <v>7372</v>
      </c>
      <c r="I20" s="828">
        <v>143.67250000000001</v>
      </c>
      <c r="J20" s="827">
        <f t="shared" si="2"/>
        <v>-1592</v>
      </c>
      <c r="K20" s="828">
        <f t="shared" si="2"/>
        <v>-28.357499999999987</v>
      </c>
    </row>
    <row r="21" spans="1:11" ht="15.75">
      <c r="A21" s="835">
        <v>7</v>
      </c>
      <c r="B21" s="836" t="s">
        <v>140</v>
      </c>
      <c r="C21" s="837">
        <v>5692</v>
      </c>
      <c r="D21" s="838">
        <v>185.01</v>
      </c>
      <c r="E21" s="827">
        <v>130.34816000000001</v>
      </c>
      <c r="F21" s="827">
        <v>1211</v>
      </c>
      <c r="G21" s="828">
        <v>31.23</v>
      </c>
      <c r="H21" s="827">
        <v>5681</v>
      </c>
      <c r="I21" s="828">
        <v>183.03</v>
      </c>
      <c r="J21" s="827">
        <f t="shared" si="2"/>
        <v>-11</v>
      </c>
      <c r="K21" s="828">
        <f t="shared" si="2"/>
        <v>-1.9799999999999898</v>
      </c>
    </row>
    <row r="22" spans="1:11" ht="15.75">
      <c r="A22" s="835">
        <v>8</v>
      </c>
      <c r="B22" s="836" t="s">
        <v>141</v>
      </c>
      <c r="C22" s="837">
        <v>24764</v>
      </c>
      <c r="D22" s="838">
        <v>318.91770000000002</v>
      </c>
      <c r="E22" s="827">
        <v>516.08928000000003</v>
      </c>
      <c r="F22" s="827">
        <v>1713</v>
      </c>
      <c r="G22" s="828">
        <v>19.3536</v>
      </c>
      <c r="H22" s="827">
        <v>2457</v>
      </c>
      <c r="I22" s="828">
        <v>29.664999999999999</v>
      </c>
      <c r="J22" s="827">
        <f t="shared" si="2"/>
        <v>-22307</v>
      </c>
      <c r="K22" s="828">
        <f t="shared" si="2"/>
        <v>-289.2527</v>
      </c>
    </row>
    <row r="23" spans="1:11" ht="15.75">
      <c r="A23" s="835">
        <v>9</v>
      </c>
      <c r="B23" s="836" t="s">
        <v>10</v>
      </c>
      <c r="C23" s="837">
        <v>60402</v>
      </c>
      <c r="D23" s="838">
        <v>524.34050000000002</v>
      </c>
      <c r="E23" s="827">
        <v>691.15410000000008</v>
      </c>
      <c r="F23" s="827">
        <v>8041</v>
      </c>
      <c r="G23" s="828">
        <v>66.259903999999992</v>
      </c>
      <c r="H23" s="827">
        <v>63629</v>
      </c>
      <c r="I23" s="828">
        <v>532.74524118099998</v>
      </c>
      <c r="J23" s="827">
        <f t="shared" si="2"/>
        <v>3227</v>
      </c>
      <c r="K23" s="828">
        <f t="shared" si="2"/>
        <v>8.404741180999963</v>
      </c>
    </row>
    <row r="24" spans="1:11" ht="15.75">
      <c r="A24" s="835">
        <v>10</v>
      </c>
      <c r="B24" s="836" t="s">
        <v>142</v>
      </c>
      <c r="C24" s="837">
        <v>3533</v>
      </c>
      <c r="D24" s="838">
        <v>86.634751723000008</v>
      </c>
      <c r="E24" s="827">
        <v>144.03018</v>
      </c>
      <c r="F24" s="827">
        <v>222</v>
      </c>
      <c r="G24" s="828">
        <v>4.5458999999999996</v>
      </c>
      <c r="H24" s="827">
        <v>3744</v>
      </c>
      <c r="I24" s="828">
        <v>99.832900000000009</v>
      </c>
      <c r="J24" s="827">
        <f t="shared" si="2"/>
        <v>211</v>
      </c>
      <c r="K24" s="828">
        <f t="shared" si="2"/>
        <v>13.198148277000001</v>
      </c>
    </row>
    <row r="25" spans="1:11" ht="15.75">
      <c r="A25" s="835">
        <v>11</v>
      </c>
      <c r="B25" s="836" t="s">
        <v>21</v>
      </c>
      <c r="C25" s="837">
        <v>15570</v>
      </c>
      <c r="D25" s="838">
        <v>254.17070000000001</v>
      </c>
      <c r="E25" s="827">
        <v>156.10245999999998</v>
      </c>
      <c r="F25" s="827">
        <v>600</v>
      </c>
      <c r="G25" s="828">
        <v>9.7625999999999991</v>
      </c>
      <c r="H25" s="827">
        <v>15642</v>
      </c>
      <c r="I25" s="828">
        <v>273.187802987</v>
      </c>
      <c r="J25" s="827">
        <f t="shared" si="2"/>
        <v>72</v>
      </c>
      <c r="K25" s="828">
        <f t="shared" si="2"/>
        <v>19.017102986999987</v>
      </c>
    </row>
    <row r="26" spans="1:11" ht="15.75">
      <c r="A26" s="835">
        <v>12</v>
      </c>
      <c r="B26" s="836" t="s">
        <v>143</v>
      </c>
      <c r="C26" s="837">
        <v>10</v>
      </c>
      <c r="D26" s="838">
        <v>0.62</v>
      </c>
      <c r="E26" s="827">
        <v>4.7480000000000002</v>
      </c>
      <c r="F26" s="827">
        <v>1</v>
      </c>
      <c r="G26" s="828">
        <v>0.03</v>
      </c>
      <c r="H26" s="827">
        <v>6</v>
      </c>
      <c r="I26" s="828">
        <v>0.11210000000000001</v>
      </c>
      <c r="J26" s="827">
        <f t="shared" si="2"/>
        <v>-4</v>
      </c>
      <c r="K26" s="828">
        <f t="shared" si="2"/>
        <v>-0.50790000000000002</v>
      </c>
    </row>
    <row r="27" spans="1:11" ht="15.75">
      <c r="A27" s="835">
        <v>13</v>
      </c>
      <c r="B27" s="836" t="s">
        <v>144</v>
      </c>
      <c r="C27" s="837">
        <v>3169</v>
      </c>
      <c r="D27" s="838">
        <v>39.522600000000004</v>
      </c>
      <c r="E27" s="827">
        <v>149.52590000000001</v>
      </c>
      <c r="F27" s="827">
        <v>1321</v>
      </c>
      <c r="G27" s="828">
        <v>23.44</v>
      </c>
      <c r="H27" s="827">
        <v>5787</v>
      </c>
      <c r="I27" s="828">
        <v>67.150000000000006</v>
      </c>
      <c r="J27" s="827">
        <f t="shared" si="2"/>
        <v>2618</v>
      </c>
      <c r="K27" s="828">
        <f t="shared" si="2"/>
        <v>27.627400000000002</v>
      </c>
    </row>
    <row r="28" spans="1:11" ht="15.75">
      <c r="A28" s="835">
        <v>14</v>
      </c>
      <c r="B28" s="836" t="s">
        <v>145</v>
      </c>
      <c r="C28" s="837">
        <v>184734</v>
      </c>
      <c r="D28" s="838">
        <v>3127.5412579050003</v>
      </c>
      <c r="E28" s="827">
        <v>820.63228000000004</v>
      </c>
      <c r="F28" s="827">
        <v>6319</v>
      </c>
      <c r="G28" s="828">
        <v>64.169587989999997</v>
      </c>
      <c r="H28" s="827">
        <v>58598</v>
      </c>
      <c r="I28" s="828">
        <v>1030.8160376685</v>
      </c>
      <c r="J28" s="827">
        <f t="shared" si="2"/>
        <v>-126136</v>
      </c>
      <c r="K28" s="828">
        <f t="shared" si="2"/>
        <v>-2096.7252202365003</v>
      </c>
    </row>
    <row r="29" spans="1:11" ht="15.75">
      <c r="A29" s="835">
        <v>15</v>
      </c>
      <c r="B29" s="836" t="s">
        <v>146</v>
      </c>
      <c r="C29" s="837">
        <v>0</v>
      </c>
      <c r="D29" s="838">
        <v>0</v>
      </c>
      <c r="E29" s="827">
        <v>14.129899999999999</v>
      </c>
      <c r="F29" s="827">
        <v>4</v>
      </c>
      <c r="G29" s="828">
        <v>0.1168</v>
      </c>
      <c r="H29" s="827">
        <v>10</v>
      </c>
      <c r="I29" s="828">
        <v>0.248</v>
      </c>
      <c r="J29" s="827">
        <f t="shared" si="2"/>
        <v>10</v>
      </c>
      <c r="K29" s="828">
        <f t="shared" si="2"/>
        <v>0.248</v>
      </c>
    </row>
    <row r="30" spans="1:11" ht="15.75">
      <c r="A30" s="835">
        <v>16</v>
      </c>
      <c r="B30" s="836" t="s">
        <v>147</v>
      </c>
      <c r="C30" s="837">
        <v>22958</v>
      </c>
      <c r="D30" s="838">
        <v>653.77010000000098</v>
      </c>
      <c r="E30" s="827">
        <v>637.95305999999994</v>
      </c>
      <c r="F30" s="827">
        <v>148</v>
      </c>
      <c r="G30" s="828">
        <v>4.2032987740000003</v>
      </c>
      <c r="H30" s="827">
        <v>12525</v>
      </c>
      <c r="I30" s="828">
        <v>375.05565261499999</v>
      </c>
      <c r="J30" s="827">
        <f t="shared" si="2"/>
        <v>-10433</v>
      </c>
      <c r="K30" s="828">
        <f t="shared" si="2"/>
        <v>-278.71444738500099</v>
      </c>
    </row>
    <row r="31" spans="1:11" ht="15.75">
      <c r="A31" s="835"/>
      <c r="B31" s="51" t="s">
        <v>66</v>
      </c>
      <c r="C31" s="829">
        <f t="shared" ref="C31:K31" si="3">SUM(C15:C30)</f>
        <v>404563</v>
      </c>
      <c r="D31" s="830">
        <f t="shared" si="3"/>
        <v>6773.8471496280008</v>
      </c>
      <c r="E31" s="830">
        <f t="shared" si="3"/>
        <v>5520.6391000000003</v>
      </c>
      <c r="F31" s="829">
        <f t="shared" si="3"/>
        <v>23837</v>
      </c>
      <c r="G31" s="830">
        <f t="shared" si="3"/>
        <v>325.43749076400002</v>
      </c>
      <c r="H31" s="829">
        <f t="shared" si="3"/>
        <v>230342</v>
      </c>
      <c r="I31" s="830">
        <f t="shared" si="3"/>
        <v>3791.1695344515001</v>
      </c>
      <c r="J31" s="829">
        <f t="shared" si="3"/>
        <v>-174221</v>
      </c>
      <c r="K31" s="830">
        <f t="shared" si="3"/>
        <v>-2982.6776151765016</v>
      </c>
    </row>
    <row r="32" spans="1:11" ht="15.75">
      <c r="A32" s="49" t="s">
        <v>67</v>
      </c>
      <c r="B32" s="51" t="s">
        <v>68</v>
      </c>
      <c r="C32" s="831"/>
      <c r="D32" s="832"/>
      <c r="E32" s="827"/>
      <c r="F32" s="827"/>
      <c r="G32" s="828"/>
      <c r="H32" s="827"/>
      <c r="I32" s="828"/>
      <c r="J32" s="827"/>
      <c r="K32" s="828"/>
    </row>
    <row r="33" spans="1:11" ht="15.75">
      <c r="A33" s="839">
        <v>1</v>
      </c>
      <c r="B33" s="840" t="s">
        <v>148</v>
      </c>
      <c r="C33" s="841">
        <v>21823</v>
      </c>
      <c r="D33" s="842">
        <v>560.69100000000003</v>
      </c>
      <c r="E33" s="827">
        <v>1739.5615</v>
      </c>
      <c r="F33" s="827">
        <v>36084</v>
      </c>
      <c r="G33" s="828">
        <v>278.754348198</v>
      </c>
      <c r="H33" s="827">
        <v>144820</v>
      </c>
      <c r="I33" s="828">
        <v>1488.4650184550001</v>
      </c>
      <c r="J33" s="827">
        <f t="shared" ref="J33:K48" si="4">H33-C33</f>
        <v>122997</v>
      </c>
      <c r="K33" s="828">
        <f t="shared" si="4"/>
        <v>927.77401845500003</v>
      </c>
    </row>
    <row r="34" spans="1:11" ht="15.75">
      <c r="A34" s="839">
        <v>2</v>
      </c>
      <c r="B34" s="840" t="s">
        <v>149</v>
      </c>
      <c r="C34" s="841">
        <v>2143</v>
      </c>
      <c r="D34" s="842">
        <v>45.301265733000001</v>
      </c>
      <c r="E34" s="827">
        <v>284.86150000000004</v>
      </c>
      <c r="F34" s="827">
        <v>0</v>
      </c>
      <c r="G34" s="828">
        <v>0</v>
      </c>
      <c r="H34" s="827">
        <v>2131</v>
      </c>
      <c r="I34" s="828">
        <v>38.721848100999999</v>
      </c>
      <c r="J34" s="827">
        <f t="shared" si="4"/>
        <v>-12</v>
      </c>
      <c r="K34" s="828">
        <f t="shared" si="4"/>
        <v>-6.579417632000002</v>
      </c>
    </row>
    <row r="35" spans="1:11" ht="15.75">
      <c r="A35" s="839">
        <v>3</v>
      </c>
      <c r="B35" s="840" t="s">
        <v>150</v>
      </c>
      <c r="C35" s="841">
        <v>1</v>
      </c>
      <c r="D35" s="842">
        <v>1.3500000000000002E-2</v>
      </c>
      <c r="E35" s="827">
        <v>54.03548</v>
      </c>
      <c r="F35" s="827">
        <v>1</v>
      </c>
      <c r="G35" s="828">
        <v>1.3500000000000002E-2</v>
      </c>
      <c r="H35" s="827">
        <v>1</v>
      </c>
      <c r="I35" s="828">
        <v>1.3500000000000002E-2</v>
      </c>
      <c r="J35" s="827">
        <f t="shared" si="4"/>
        <v>0</v>
      </c>
      <c r="K35" s="828">
        <f t="shared" si="4"/>
        <v>0</v>
      </c>
    </row>
    <row r="36" spans="1:11" ht="15.75">
      <c r="A36" s="839">
        <v>4</v>
      </c>
      <c r="B36" s="840" t="s">
        <v>151</v>
      </c>
      <c r="C36" s="841">
        <v>2130</v>
      </c>
      <c r="D36" s="842">
        <v>18.326170860000001</v>
      </c>
      <c r="E36" s="827">
        <v>43.378500000000003</v>
      </c>
      <c r="F36" s="827">
        <v>499</v>
      </c>
      <c r="G36" s="828">
        <v>4.2598640000000003</v>
      </c>
      <c r="H36" s="827">
        <v>1901</v>
      </c>
      <c r="I36" s="828">
        <v>15.784018960000001</v>
      </c>
      <c r="J36" s="827">
        <f t="shared" si="4"/>
        <v>-229</v>
      </c>
      <c r="K36" s="828">
        <f t="shared" si="4"/>
        <v>-2.5421519000000004</v>
      </c>
    </row>
    <row r="37" spans="1:11" ht="15.75">
      <c r="A37" s="839">
        <v>5</v>
      </c>
      <c r="B37" s="840" t="s">
        <v>152</v>
      </c>
      <c r="C37" s="841">
        <v>0</v>
      </c>
      <c r="D37" s="842">
        <v>0</v>
      </c>
      <c r="E37" s="827">
        <v>43.037299999999995</v>
      </c>
      <c r="F37" s="827">
        <v>0</v>
      </c>
      <c r="G37" s="828">
        <v>0</v>
      </c>
      <c r="H37" s="827">
        <v>0</v>
      </c>
      <c r="I37" s="828">
        <v>0</v>
      </c>
      <c r="J37" s="827">
        <f t="shared" si="4"/>
        <v>0</v>
      </c>
      <c r="K37" s="828">
        <f t="shared" si="4"/>
        <v>0</v>
      </c>
    </row>
    <row r="38" spans="1:11" ht="14.25" customHeight="1">
      <c r="A38" s="839">
        <v>6</v>
      </c>
      <c r="B38" s="840" t="s">
        <v>153</v>
      </c>
      <c r="C38" s="841">
        <v>37005</v>
      </c>
      <c r="D38" s="842">
        <v>529.93611999999996</v>
      </c>
      <c r="E38" s="827">
        <v>248.61452</v>
      </c>
      <c r="F38" s="827">
        <v>16390</v>
      </c>
      <c r="G38" s="828">
        <v>201.35281999999998</v>
      </c>
      <c r="H38" s="827">
        <v>39405</v>
      </c>
      <c r="I38" s="828">
        <v>555.42106999999999</v>
      </c>
      <c r="J38" s="827">
        <f t="shared" si="4"/>
        <v>2400</v>
      </c>
      <c r="K38" s="828">
        <f t="shared" si="4"/>
        <v>25.484950000000026</v>
      </c>
    </row>
    <row r="39" spans="1:11" ht="14.25" customHeight="1">
      <c r="A39" s="839">
        <v>7</v>
      </c>
      <c r="B39" s="840" t="s">
        <v>154</v>
      </c>
      <c r="C39" s="841">
        <v>0</v>
      </c>
      <c r="D39" s="842">
        <v>0</v>
      </c>
      <c r="E39" s="827">
        <v>14.9824</v>
      </c>
      <c r="F39" s="827">
        <v>0</v>
      </c>
      <c r="G39" s="828">
        <v>0</v>
      </c>
      <c r="H39" s="827">
        <v>0</v>
      </c>
      <c r="I39" s="828">
        <v>0</v>
      </c>
      <c r="J39" s="827">
        <f t="shared" si="4"/>
        <v>0</v>
      </c>
      <c r="K39" s="828">
        <f t="shared" si="4"/>
        <v>0</v>
      </c>
    </row>
    <row r="40" spans="1:11" ht="14.25" customHeight="1">
      <c r="A40" s="839">
        <v>8</v>
      </c>
      <c r="B40" s="840" t="s">
        <v>155</v>
      </c>
      <c r="C40" s="841">
        <v>1715</v>
      </c>
      <c r="D40" s="842">
        <v>11.24</v>
      </c>
      <c r="E40" s="827">
        <v>102.16149999999999</v>
      </c>
      <c r="F40" s="827">
        <v>0</v>
      </c>
      <c r="G40" s="828">
        <v>0</v>
      </c>
      <c r="H40" s="827">
        <v>239</v>
      </c>
      <c r="I40" s="828">
        <v>11.5242</v>
      </c>
      <c r="J40" s="827">
        <f t="shared" si="4"/>
        <v>-1476</v>
      </c>
      <c r="K40" s="828">
        <f t="shared" si="4"/>
        <v>0.28420000000000023</v>
      </c>
    </row>
    <row r="41" spans="1:11" ht="14.25" customHeight="1">
      <c r="A41" s="839">
        <v>9</v>
      </c>
      <c r="B41" s="840" t="s">
        <v>156</v>
      </c>
      <c r="C41" s="841">
        <v>0</v>
      </c>
      <c r="D41" s="842">
        <v>0</v>
      </c>
      <c r="E41" s="827">
        <v>128.91059999999999</v>
      </c>
      <c r="F41" s="827">
        <v>0</v>
      </c>
      <c r="G41" s="828">
        <v>0</v>
      </c>
      <c r="H41" s="827">
        <v>0</v>
      </c>
      <c r="I41" s="828">
        <v>0</v>
      </c>
      <c r="J41" s="827">
        <f t="shared" si="4"/>
        <v>0</v>
      </c>
      <c r="K41" s="828">
        <f t="shared" si="4"/>
        <v>0</v>
      </c>
    </row>
    <row r="42" spans="1:11" ht="15.75">
      <c r="A42" s="839">
        <v>10</v>
      </c>
      <c r="B42" s="840" t="s">
        <v>157</v>
      </c>
      <c r="C42" s="841">
        <v>6890</v>
      </c>
      <c r="D42" s="842">
        <v>237.101924301</v>
      </c>
      <c r="E42" s="827">
        <v>240.50488000000001</v>
      </c>
      <c r="F42" s="827">
        <v>686</v>
      </c>
      <c r="G42" s="828">
        <v>12.2273</v>
      </c>
      <c r="H42" s="827">
        <v>2835</v>
      </c>
      <c r="I42" s="828">
        <v>289.92310000000003</v>
      </c>
      <c r="J42" s="827">
        <f t="shared" si="4"/>
        <v>-4055</v>
      </c>
      <c r="K42" s="828">
        <f t="shared" si="4"/>
        <v>52.821175699000037</v>
      </c>
    </row>
    <row r="43" spans="1:11" ht="15.75">
      <c r="A43" s="839">
        <v>11</v>
      </c>
      <c r="B43" s="840" t="s">
        <v>158</v>
      </c>
      <c r="C43" s="841">
        <v>12469</v>
      </c>
      <c r="D43" s="842">
        <v>288.49</v>
      </c>
      <c r="E43" s="843">
        <v>130.3974</v>
      </c>
      <c r="F43" s="827">
        <v>1989</v>
      </c>
      <c r="G43" s="828">
        <v>14.651900000000001</v>
      </c>
      <c r="H43" s="827">
        <v>7236</v>
      </c>
      <c r="I43" s="828">
        <v>72.152299999999997</v>
      </c>
      <c r="J43" s="827">
        <f t="shared" si="4"/>
        <v>-5233</v>
      </c>
      <c r="K43" s="828">
        <f t="shared" si="4"/>
        <v>-216.33770000000001</v>
      </c>
    </row>
    <row r="44" spans="1:11" ht="15.75">
      <c r="A44" s="839">
        <v>12</v>
      </c>
      <c r="B44" s="840" t="s">
        <v>159</v>
      </c>
      <c r="C44" s="841">
        <v>1981</v>
      </c>
      <c r="D44" s="842">
        <v>16.8781</v>
      </c>
      <c r="E44" s="843">
        <v>20.479500000000002</v>
      </c>
      <c r="F44" s="827">
        <v>1063</v>
      </c>
      <c r="G44" s="828">
        <v>8.6532</v>
      </c>
      <c r="H44" s="827">
        <v>2588</v>
      </c>
      <c r="I44" s="828">
        <v>21.869499999999999</v>
      </c>
      <c r="J44" s="827">
        <f t="shared" si="4"/>
        <v>607</v>
      </c>
      <c r="K44" s="828">
        <f t="shared" si="4"/>
        <v>4.9913999999999987</v>
      </c>
    </row>
    <row r="45" spans="1:11" ht="15.75">
      <c r="A45" s="839">
        <v>13</v>
      </c>
      <c r="B45" s="840" t="s">
        <v>160</v>
      </c>
      <c r="C45" s="841">
        <v>0</v>
      </c>
      <c r="D45" s="842">
        <v>0</v>
      </c>
      <c r="E45" s="843">
        <v>38.744199999999999</v>
      </c>
      <c r="F45" s="827">
        <v>0</v>
      </c>
      <c r="G45" s="828">
        <v>0</v>
      </c>
      <c r="H45" s="827">
        <v>0</v>
      </c>
      <c r="I45" s="828">
        <v>0</v>
      </c>
      <c r="J45" s="827">
        <f t="shared" si="4"/>
        <v>0</v>
      </c>
      <c r="K45" s="828">
        <f t="shared" si="4"/>
        <v>0</v>
      </c>
    </row>
    <row r="46" spans="1:11" ht="15.75">
      <c r="A46" s="839">
        <v>14</v>
      </c>
      <c r="B46" s="840" t="s">
        <v>161</v>
      </c>
      <c r="C46" s="841">
        <v>91425</v>
      </c>
      <c r="D46" s="842">
        <v>2373.8619631189999</v>
      </c>
      <c r="E46" s="843">
        <v>1323.39978</v>
      </c>
      <c r="F46" s="827">
        <v>14920</v>
      </c>
      <c r="G46" s="828">
        <v>309.86661291500002</v>
      </c>
      <c r="H46" s="827">
        <v>99249</v>
      </c>
      <c r="I46" s="828">
        <v>2291.3964846550002</v>
      </c>
      <c r="J46" s="827">
        <f t="shared" si="4"/>
        <v>7824</v>
      </c>
      <c r="K46" s="828">
        <f t="shared" si="4"/>
        <v>-82.465478463999716</v>
      </c>
    </row>
    <row r="47" spans="1:11" ht="15.75">
      <c r="A47" s="839">
        <v>15</v>
      </c>
      <c r="B47" s="840" t="s">
        <v>162</v>
      </c>
      <c r="C47" s="841">
        <v>41089</v>
      </c>
      <c r="D47" s="842">
        <v>2551.778758208</v>
      </c>
      <c r="E47" s="843">
        <v>814.76139999999998</v>
      </c>
      <c r="F47" s="827">
        <v>361</v>
      </c>
      <c r="G47" s="828">
        <v>21.942389400000003</v>
      </c>
      <c r="H47" s="827">
        <v>10999</v>
      </c>
      <c r="I47" s="828">
        <v>702.42018625800006</v>
      </c>
      <c r="J47" s="827">
        <f t="shared" si="4"/>
        <v>-30090</v>
      </c>
      <c r="K47" s="828">
        <f t="shared" si="4"/>
        <v>-1849.3585719499999</v>
      </c>
    </row>
    <row r="48" spans="1:11" ht="15.75">
      <c r="A48" s="839">
        <v>16</v>
      </c>
      <c r="B48" s="840" t="s">
        <v>45</v>
      </c>
      <c r="C48" s="841">
        <v>66935</v>
      </c>
      <c r="D48" s="842">
        <v>1802.3000914489999</v>
      </c>
      <c r="E48" s="843">
        <v>1374.2332800000001</v>
      </c>
      <c r="F48" s="827">
        <v>18647</v>
      </c>
      <c r="G48" s="828">
        <v>351.153515594</v>
      </c>
      <c r="H48" s="827">
        <v>63585</v>
      </c>
      <c r="I48" s="828">
        <v>1796.8726875530001</v>
      </c>
      <c r="J48" s="827">
        <f t="shared" si="4"/>
        <v>-3350</v>
      </c>
      <c r="K48" s="828">
        <f t="shared" si="4"/>
        <v>-5.4274038959997597</v>
      </c>
    </row>
    <row r="49" spans="1:11" ht="15.75">
      <c r="A49" s="839">
        <v>17</v>
      </c>
      <c r="B49" s="840" t="s">
        <v>163</v>
      </c>
      <c r="C49" s="841">
        <v>16004</v>
      </c>
      <c r="D49" s="842">
        <v>380.87</v>
      </c>
      <c r="E49" s="843">
        <v>229.05099999999999</v>
      </c>
      <c r="F49" s="827">
        <v>2710</v>
      </c>
      <c r="G49" s="828">
        <v>19.309999999999999</v>
      </c>
      <c r="H49" s="827">
        <v>17276</v>
      </c>
      <c r="I49" s="828">
        <v>400.17</v>
      </c>
      <c r="J49" s="827">
        <f t="shared" ref="J49:K59" si="5">H49-C49</f>
        <v>1272</v>
      </c>
      <c r="K49" s="828">
        <f t="shared" si="5"/>
        <v>19.300000000000011</v>
      </c>
    </row>
    <row r="50" spans="1:11" ht="15.75">
      <c r="A50" s="839">
        <v>18</v>
      </c>
      <c r="B50" s="840" t="s">
        <v>164</v>
      </c>
      <c r="C50" s="841">
        <v>0</v>
      </c>
      <c r="D50" s="842">
        <v>0</v>
      </c>
      <c r="E50" s="843">
        <v>0</v>
      </c>
      <c r="F50" s="827">
        <v>0</v>
      </c>
      <c r="G50" s="828">
        <v>0</v>
      </c>
      <c r="H50" s="827">
        <v>0</v>
      </c>
      <c r="I50" s="828">
        <v>0</v>
      </c>
      <c r="J50" s="827">
        <f t="shared" si="5"/>
        <v>0</v>
      </c>
      <c r="K50" s="828">
        <f t="shared" si="5"/>
        <v>0</v>
      </c>
    </row>
    <row r="51" spans="1:11" ht="15.75">
      <c r="A51" s="835"/>
      <c r="B51" s="51" t="s">
        <v>69</v>
      </c>
      <c r="C51" s="829">
        <f t="shared" ref="C51:K51" si="6">SUM(C33:C50)</f>
        <v>301610</v>
      </c>
      <c r="D51" s="830">
        <f t="shared" si="6"/>
        <v>8816.7888936700001</v>
      </c>
      <c r="E51" s="830">
        <f t="shared" si="6"/>
        <v>6831.1147400000009</v>
      </c>
      <c r="F51" s="829">
        <f t="shared" si="6"/>
        <v>93350</v>
      </c>
      <c r="G51" s="830">
        <f t="shared" si="6"/>
        <v>1222.185450107</v>
      </c>
      <c r="H51" s="829">
        <f t="shared" si="6"/>
        <v>392265</v>
      </c>
      <c r="I51" s="830">
        <f t="shared" si="6"/>
        <v>7684.7339139820006</v>
      </c>
      <c r="J51" s="829">
        <f t="shared" si="6"/>
        <v>90655</v>
      </c>
      <c r="K51" s="830">
        <f t="shared" si="6"/>
        <v>-1132.0549796879993</v>
      </c>
    </row>
    <row r="52" spans="1:11" ht="15.75">
      <c r="A52" s="49" t="s">
        <v>70</v>
      </c>
      <c r="B52" s="51" t="s">
        <v>71</v>
      </c>
      <c r="C52" s="831"/>
      <c r="D52" s="832"/>
      <c r="E52" s="843"/>
      <c r="F52" s="827"/>
      <c r="G52" s="828"/>
      <c r="H52" s="827"/>
      <c r="I52" s="828"/>
      <c r="J52" s="827"/>
      <c r="K52" s="828"/>
    </row>
    <row r="53" spans="1:11" ht="15.75">
      <c r="A53" s="835">
        <v>1</v>
      </c>
      <c r="B53" s="836" t="s">
        <v>165</v>
      </c>
      <c r="C53" s="837">
        <v>241248</v>
      </c>
      <c r="D53" s="838">
        <v>2543.56</v>
      </c>
      <c r="E53" s="843">
        <v>2279.7123000000001</v>
      </c>
      <c r="F53" s="827">
        <v>141267</v>
      </c>
      <c r="G53" s="828">
        <v>421.64</v>
      </c>
      <c r="H53" s="827">
        <v>248932</v>
      </c>
      <c r="I53" s="828">
        <v>2627.94</v>
      </c>
      <c r="J53" s="827">
        <f t="shared" ref="J53:K55" si="7">H53-C53</f>
        <v>7684</v>
      </c>
      <c r="K53" s="828">
        <f t="shared" si="7"/>
        <v>84.380000000000109</v>
      </c>
    </row>
    <row r="54" spans="1:11" ht="15.75">
      <c r="A54" s="839">
        <v>2</v>
      </c>
      <c r="B54" s="836" t="s">
        <v>166</v>
      </c>
      <c r="C54" s="837">
        <v>196749</v>
      </c>
      <c r="D54" s="838">
        <v>2290.84</v>
      </c>
      <c r="E54" s="843">
        <v>5592.2302</v>
      </c>
      <c r="F54" s="827">
        <v>23060</v>
      </c>
      <c r="G54" s="828">
        <v>260.67</v>
      </c>
      <c r="H54" s="827">
        <v>179076</v>
      </c>
      <c r="I54" s="828">
        <v>2092.11</v>
      </c>
      <c r="J54" s="827">
        <f t="shared" si="7"/>
        <v>-17673</v>
      </c>
      <c r="K54" s="828">
        <f t="shared" si="7"/>
        <v>-198.73000000000002</v>
      </c>
    </row>
    <row r="55" spans="1:11" ht="15.75">
      <c r="A55" s="839">
        <v>3</v>
      </c>
      <c r="B55" s="836" t="s">
        <v>167</v>
      </c>
      <c r="C55" s="837">
        <v>281322</v>
      </c>
      <c r="D55" s="838">
        <v>4300.2646000000004</v>
      </c>
      <c r="E55" s="843">
        <v>3791.4903999999997</v>
      </c>
      <c r="F55" s="827">
        <v>37587</v>
      </c>
      <c r="G55" s="828">
        <v>616.88599999999997</v>
      </c>
      <c r="H55" s="827">
        <v>261102</v>
      </c>
      <c r="I55" s="828">
        <v>4371.6289999999999</v>
      </c>
      <c r="J55" s="827">
        <f t="shared" si="7"/>
        <v>-20220</v>
      </c>
      <c r="K55" s="828">
        <f t="shared" si="7"/>
        <v>71.364399999999478</v>
      </c>
    </row>
    <row r="56" spans="1:11" ht="15.75">
      <c r="A56" s="49"/>
      <c r="B56" s="51" t="s">
        <v>72</v>
      </c>
      <c r="C56" s="829">
        <f t="shared" ref="C56:K56" si="8">SUM(C53:C55)</f>
        <v>719319</v>
      </c>
      <c r="D56" s="830">
        <f t="shared" si="8"/>
        <v>9134.6646000000001</v>
      </c>
      <c r="E56" s="830">
        <f t="shared" si="8"/>
        <v>11663.4329</v>
      </c>
      <c r="F56" s="829">
        <f t="shared" si="8"/>
        <v>201914</v>
      </c>
      <c r="G56" s="830">
        <f t="shared" si="8"/>
        <v>1299.1959999999999</v>
      </c>
      <c r="H56" s="829">
        <f t="shared" si="8"/>
        <v>689110</v>
      </c>
      <c r="I56" s="830">
        <f t="shared" si="8"/>
        <v>9091.6790000000001</v>
      </c>
      <c r="J56" s="829">
        <f t="shared" si="8"/>
        <v>-30209</v>
      </c>
      <c r="K56" s="830">
        <f t="shared" si="8"/>
        <v>-42.985600000000431</v>
      </c>
    </row>
    <row r="57" spans="1:11" ht="14.25" customHeight="1">
      <c r="A57" s="51" t="s">
        <v>73</v>
      </c>
      <c r="B57" s="23"/>
      <c r="C57" s="829">
        <f>C13+C31+C51</f>
        <v>2201217</v>
      </c>
      <c r="D57" s="830">
        <f t="shared" ref="D57:K57" si="9">D13+D31+D51</f>
        <v>39021.847345147995</v>
      </c>
      <c r="E57" s="830">
        <f t="shared" si="9"/>
        <v>41046.028999999995</v>
      </c>
      <c r="F57" s="829">
        <f t="shared" si="9"/>
        <v>225984</v>
      </c>
      <c r="G57" s="830">
        <f t="shared" si="9"/>
        <v>3250.3850129660004</v>
      </c>
      <c r="H57" s="829">
        <f t="shared" si="9"/>
        <v>2113593</v>
      </c>
      <c r="I57" s="830">
        <f t="shared" si="9"/>
        <v>34093.350569914503</v>
      </c>
      <c r="J57" s="829">
        <f t="shared" si="9"/>
        <v>-87624</v>
      </c>
      <c r="K57" s="830">
        <f t="shared" si="9"/>
        <v>-4928.4967752335006</v>
      </c>
    </row>
    <row r="58" spans="1:11" ht="15.75">
      <c r="A58" s="51" t="s">
        <v>232</v>
      </c>
      <c r="B58" s="844"/>
      <c r="C58" s="829">
        <f>C56+C57</f>
        <v>2920536</v>
      </c>
      <c r="D58" s="830">
        <f t="shared" ref="D58:K58" si="10">D56+D57</f>
        <v>48156.511945147999</v>
      </c>
      <c r="E58" s="830">
        <f t="shared" si="10"/>
        <v>52709.461899999995</v>
      </c>
      <c r="F58" s="829">
        <f t="shared" si="10"/>
        <v>427898</v>
      </c>
      <c r="G58" s="830">
        <f t="shared" si="10"/>
        <v>4549.5810129660003</v>
      </c>
      <c r="H58" s="829">
        <f t="shared" si="10"/>
        <v>2802703</v>
      </c>
      <c r="I58" s="830">
        <f t="shared" si="10"/>
        <v>43185.029569914506</v>
      </c>
      <c r="J58" s="829">
        <f t="shared" si="10"/>
        <v>-117833</v>
      </c>
      <c r="K58" s="830">
        <f t="shared" si="10"/>
        <v>-4971.4823752335014</v>
      </c>
    </row>
    <row r="59" spans="1:11" ht="14.25" customHeight="1">
      <c r="A59" s="49" t="s">
        <v>75</v>
      </c>
      <c r="B59" s="51" t="s">
        <v>76</v>
      </c>
      <c r="C59" s="831"/>
      <c r="D59" s="832"/>
      <c r="E59" s="843"/>
      <c r="F59" s="827"/>
      <c r="G59" s="828"/>
      <c r="H59" s="827"/>
      <c r="I59" s="828"/>
      <c r="J59" s="827"/>
      <c r="K59" s="828"/>
    </row>
    <row r="60" spans="1:11" ht="14.25" customHeight="1">
      <c r="A60" s="839">
        <v>1</v>
      </c>
      <c r="B60" s="840" t="s">
        <v>168</v>
      </c>
      <c r="C60" s="841">
        <v>263</v>
      </c>
      <c r="D60" s="842">
        <v>8.3290000000000006</v>
      </c>
      <c r="E60" s="843">
        <v>211.6772</v>
      </c>
      <c r="F60" s="827">
        <v>0</v>
      </c>
      <c r="G60" s="828">
        <v>0</v>
      </c>
      <c r="H60" s="827">
        <v>0</v>
      </c>
      <c r="I60" s="828">
        <v>0</v>
      </c>
      <c r="J60" s="827">
        <f t="shared" ref="J60:K65" si="11">H60-C60</f>
        <v>-263</v>
      </c>
      <c r="K60" s="828">
        <f t="shared" si="11"/>
        <v>-8.3290000000000006</v>
      </c>
    </row>
    <row r="61" spans="1:11" ht="18.75">
      <c r="A61" s="845">
        <v>2</v>
      </c>
      <c r="B61" s="840" t="s">
        <v>169</v>
      </c>
      <c r="C61" s="841">
        <v>2215515</v>
      </c>
      <c r="D61" s="842">
        <v>11449.3606</v>
      </c>
      <c r="E61" s="843">
        <v>10739.446499999998</v>
      </c>
      <c r="F61" s="827">
        <v>744451</v>
      </c>
      <c r="G61" s="828">
        <v>4282.9463999999998</v>
      </c>
      <c r="H61" s="827">
        <v>2167908</v>
      </c>
      <c r="I61" s="828">
        <v>11226.9015</v>
      </c>
      <c r="J61" s="827">
        <f t="shared" si="11"/>
        <v>-47607</v>
      </c>
      <c r="K61" s="828">
        <f t="shared" si="11"/>
        <v>-222.45910000000003</v>
      </c>
    </row>
    <row r="62" spans="1:11" ht="18.75">
      <c r="A62" s="845">
        <v>3</v>
      </c>
      <c r="B62" s="840" t="s">
        <v>170</v>
      </c>
      <c r="C62" s="841">
        <v>0</v>
      </c>
      <c r="D62" s="842">
        <v>0</v>
      </c>
      <c r="E62" s="843">
        <v>1287.7923000000001</v>
      </c>
      <c r="F62" s="827">
        <v>0</v>
      </c>
      <c r="G62" s="828">
        <v>0</v>
      </c>
      <c r="H62" s="827">
        <v>0</v>
      </c>
      <c r="I62" s="828">
        <v>0</v>
      </c>
      <c r="J62" s="827">
        <f t="shared" si="11"/>
        <v>0</v>
      </c>
      <c r="K62" s="828">
        <f t="shared" si="11"/>
        <v>0</v>
      </c>
    </row>
    <row r="63" spans="1:11" ht="15.75">
      <c r="A63" s="835"/>
      <c r="B63" s="51" t="s">
        <v>171</v>
      </c>
      <c r="C63" s="829">
        <f>C60+C61+C62</f>
        <v>2215778</v>
      </c>
      <c r="D63" s="830">
        <f t="shared" ref="D63:K63" si="12">D60+D61+D62</f>
        <v>11457.6896</v>
      </c>
      <c r="E63" s="830">
        <f t="shared" si="12"/>
        <v>12238.915999999997</v>
      </c>
      <c r="F63" s="829">
        <f t="shared" si="12"/>
        <v>744451</v>
      </c>
      <c r="G63" s="830">
        <f t="shared" si="12"/>
        <v>4282.9463999999998</v>
      </c>
      <c r="H63" s="829">
        <f t="shared" si="12"/>
        <v>2167908</v>
      </c>
      <c r="I63" s="830">
        <f t="shared" si="12"/>
        <v>11226.9015</v>
      </c>
      <c r="J63" s="829">
        <f t="shared" si="12"/>
        <v>-47870</v>
      </c>
      <c r="K63" s="830">
        <f t="shared" si="12"/>
        <v>-230.78810000000004</v>
      </c>
    </row>
    <row r="64" spans="1:11" ht="14.25" customHeight="1">
      <c r="A64" s="50" t="s">
        <v>77</v>
      </c>
      <c r="B64" s="846" t="s">
        <v>172</v>
      </c>
      <c r="C64" s="841">
        <v>0</v>
      </c>
      <c r="D64" s="842">
        <v>0</v>
      </c>
      <c r="E64" s="843">
        <v>9.6999999999999993</v>
      </c>
      <c r="F64" s="827">
        <v>0</v>
      </c>
      <c r="G64" s="828">
        <v>0</v>
      </c>
      <c r="H64" s="827">
        <v>0</v>
      </c>
      <c r="I64" s="828">
        <v>0</v>
      </c>
      <c r="J64" s="827">
        <f t="shared" si="11"/>
        <v>0</v>
      </c>
      <c r="K64" s="828">
        <f t="shared" si="11"/>
        <v>0</v>
      </c>
    </row>
    <row r="65" spans="1:11" ht="14.25" customHeight="1">
      <c r="A65" s="50"/>
      <c r="B65" s="55" t="s">
        <v>78</v>
      </c>
      <c r="C65" s="829">
        <f>SUM(C64)</f>
        <v>0</v>
      </c>
      <c r="D65" s="830">
        <f>(SUM(D64))/100</f>
        <v>0</v>
      </c>
      <c r="E65" s="847">
        <f>(SUM(E64))/100</f>
        <v>9.6999999999999989E-2</v>
      </c>
      <c r="F65" s="829">
        <f t="shared" ref="F65:H65" si="13">SUM(F64)</f>
        <v>0</v>
      </c>
      <c r="G65" s="830">
        <f>(SUM(G64))/100</f>
        <v>0</v>
      </c>
      <c r="H65" s="829">
        <f t="shared" si="13"/>
        <v>0</v>
      </c>
      <c r="I65" s="830">
        <f>(SUM(I64))/100</f>
        <v>0</v>
      </c>
      <c r="J65" s="829">
        <f t="shared" si="11"/>
        <v>0</v>
      </c>
      <c r="K65" s="830">
        <f t="shared" si="11"/>
        <v>0</v>
      </c>
    </row>
    <row r="66" spans="1:11" ht="14.25" customHeight="1">
      <c r="A66" s="50" t="s">
        <v>79</v>
      </c>
      <c r="B66" s="55" t="s">
        <v>80</v>
      </c>
      <c r="C66" s="848"/>
      <c r="D66" s="849"/>
      <c r="E66" s="843"/>
      <c r="F66" s="827"/>
      <c r="G66" s="828"/>
      <c r="H66" s="827"/>
      <c r="I66" s="828"/>
      <c r="J66" s="827"/>
      <c r="K66" s="828"/>
    </row>
    <row r="67" spans="1:11" ht="14.25" customHeight="1">
      <c r="A67" s="50">
        <v>1</v>
      </c>
      <c r="B67" s="840" t="s">
        <v>173</v>
      </c>
      <c r="C67" s="841">
        <v>0</v>
      </c>
      <c r="D67" s="842">
        <v>0</v>
      </c>
      <c r="E67" s="843">
        <v>0</v>
      </c>
      <c r="F67" s="827">
        <v>0</v>
      </c>
      <c r="G67" s="828">
        <v>0</v>
      </c>
      <c r="H67" s="827">
        <v>0</v>
      </c>
      <c r="I67" s="828">
        <v>0</v>
      </c>
      <c r="J67" s="827">
        <f t="shared" ref="J67:K68" si="14">H67-C67</f>
        <v>0</v>
      </c>
      <c r="K67" s="828">
        <f t="shared" si="14"/>
        <v>0</v>
      </c>
    </row>
    <row r="68" spans="1:11" ht="14.25" customHeight="1">
      <c r="A68" s="50">
        <v>2</v>
      </c>
      <c r="B68" s="840" t="s">
        <v>174</v>
      </c>
      <c r="C68" s="841">
        <v>0</v>
      </c>
      <c r="D68" s="842">
        <v>0</v>
      </c>
      <c r="E68" s="843">
        <v>0</v>
      </c>
      <c r="F68" s="827">
        <v>6215</v>
      </c>
      <c r="G68" s="828">
        <v>20.59</v>
      </c>
      <c r="H68" s="827">
        <v>26071</v>
      </c>
      <c r="I68" s="828">
        <v>64.099999999999994</v>
      </c>
      <c r="J68" s="827">
        <f t="shared" si="14"/>
        <v>26071</v>
      </c>
      <c r="K68" s="828">
        <f t="shared" si="14"/>
        <v>64.099999999999994</v>
      </c>
    </row>
    <row r="69" spans="1:11" ht="12.75" customHeight="1">
      <c r="A69" s="839"/>
      <c r="B69" s="850" t="s">
        <v>81</v>
      </c>
      <c r="C69" s="827">
        <f>C67+C68</f>
        <v>0</v>
      </c>
      <c r="D69" s="827">
        <f t="shared" ref="D69:K69" si="15">D67+D68</f>
        <v>0</v>
      </c>
      <c r="E69" s="827">
        <f t="shared" si="15"/>
        <v>0</v>
      </c>
      <c r="F69" s="827">
        <f t="shared" si="15"/>
        <v>6215</v>
      </c>
      <c r="G69" s="828">
        <f t="shared" si="15"/>
        <v>20.59</v>
      </c>
      <c r="H69" s="827">
        <f t="shared" si="15"/>
        <v>26071</v>
      </c>
      <c r="I69" s="828">
        <f t="shared" si="15"/>
        <v>64.099999999999994</v>
      </c>
      <c r="J69" s="827">
        <f t="shared" si="15"/>
        <v>26071</v>
      </c>
      <c r="K69" s="828">
        <f t="shared" si="15"/>
        <v>64.099999999999994</v>
      </c>
    </row>
    <row r="70" spans="1:11" ht="15.75">
      <c r="A70" s="50"/>
      <c r="B70" s="55" t="s">
        <v>235</v>
      </c>
      <c r="C70" s="829">
        <f>C58+C63+C69</f>
        <v>5136314</v>
      </c>
      <c r="D70" s="830">
        <f t="shared" ref="D70:K70" si="16">D58+D63+D69</f>
        <v>59614.201545147997</v>
      </c>
      <c r="E70" s="830">
        <f t="shared" si="16"/>
        <v>64948.377899999992</v>
      </c>
      <c r="F70" s="829">
        <f t="shared" si="16"/>
        <v>1178564</v>
      </c>
      <c r="G70" s="830">
        <f t="shared" si="16"/>
        <v>8853.1174129659994</v>
      </c>
      <c r="H70" s="829">
        <f t="shared" si="16"/>
        <v>4996682</v>
      </c>
      <c r="I70" s="830">
        <f t="shared" si="16"/>
        <v>54476.031069914505</v>
      </c>
      <c r="J70" s="829">
        <f t="shared" si="16"/>
        <v>-139632</v>
      </c>
      <c r="K70" s="830">
        <f t="shared" si="16"/>
        <v>-5138.1704752335008</v>
      </c>
    </row>
  </sheetData>
  <mergeCells count="9">
    <mergeCell ref="A1:K1"/>
    <mergeCell ref="A2:K2"/>
    <mergeCell ref="A3:A6"/>
    <mergeCell ref="B3:B6"/>
    <mergeCell ref="C3:D5"/>
    <mergeCell ref="E3:E5"/>
    <mergeCell ref="F3:G5"/>
    <mergeCell ref="H3:I5"/>
    <mergeCell ref="J3:K5"/>
  </mergeCell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J22" sqref="J22"/>
    </sheetView>
  </sheetViews>
  <sheetFormatPr defaultRowHeight="14.25"/>
  <cols>
    <col min="1" max="1" width="4.42578125" style="852" bestFit="1" customWidth="1"/>
    <col min="2" max="2" width="29.28515625" style="852" customWidth="1"/>
    <col min="3" max="3" width="13.5703125" style="852" customWidth="1"/>
    <col min="4" max="4" width="16.28515625" style="852" customWidth="1"/>
    <col min="5" max="5" width="13.7109375" style="852" customWidth="1"/>
    <col min="6" max="6" width="13.42578125" style="852" bestFit="1" customWidth="1"/>
    <col min="7" max="7" width="12.28515625" style="852" bestFit="1" customWidth="1"/>
    <col min="8" max="8" width="11.42578125" style="852" customWidth="1"/>
    <col min="9" max="16384" width="9.140625" style="852"/>
  </cols>
  <sheetData>
    <row r="1" spans="1:7" ht="15">
      <c r="A1" s="88" t="s">
        <v>650</v>
      </c>
      <c r="B1" s="88"/>
      <c r="C1" s="88"/>
      <c r="D1" s="88"/>
      <c r="E1" s="88"/>
      <c r="F1" s="88"/>
      <c r="G1" s="88"/>
    </row>
    <row r="2" spans="1:7" ht="15">
      <c r="A2" s="88" t="s">
        <v>641</v>
      </c>
      <c r="B2" s="88"/>
      <c r="C2" s="88"/>
      <c r="D2" s="88"/>
      <c r="E2" s="88"/>
      <c r="F2" s="88"/>
      <c r="G2" s="88"/>
    </row>
    <row r="3" spans="1:7" ht="15">
      <c r="A3" s="89" t="s">
        <v>1</v>
      </c>
      <c r="B3" s="88" t="s">
        <v>642</v>
      </c>
      <c r="C3" s="803" t="s">
        <v>643</v>
      </c>
      <c r="D3" s="853" t="s">
        <v>644</v>
      </c>
      <c r="E3" s="853"/>
      <c r="F3" s="89" t="s">
        <v>645</v>
      </c>
      <c r="G3" s="89"/>
    </row>
    <row r="4" spans="1:7" ht="15">
      <c r="A4" s="89"/>
      <c r="B4" s="88"/>
      <c r="C4" s="806"/>
      <c r="D4" s="88" t="s">
        <v>193</v>
      </c>
      <c r="E4" s="88"/>
      <c r="F4" s="89"/>
      <c r="G4" s="89"/>
    </row>
    <row r="5" spans="1:7">
      <c r="A5" s="89"/>
      <c r="B5" s="88"/>
      <c r="C5" s="806"/>
      <c r="D5" s="854" t="s">
        <v>646</v>
      </c>
      <c r="E5" s="855" t="s">
        <v>647</v>
      </c>
      <c r="F5" s="89"/>
      <c r="G5" s="89"/>
    </row>
    <row r="6" spans="1:7" ht="15">
      <c r="A6" s="89"/>
      <c r="B6" s="88"/>
      <c r="C6" s="809"/>
      <c r="D6" s="856"/>
      <c r="E6" s="857"/>
      <c r="F6" s="812" t="s">
        <v>56</v>
      </c>
      <c r="G6" s="812" t="s">
        <v>229</v>
      </c>
    </row>
    <row r="7" spans="1:7" ht="15">
      <c r="A7" s="858">
        <v>1</v>
      </c>
      <c r="B7" s="858" t="s">
        <v>269</v>
      </c>
      <c r="C7" s="859">
        <v>3621.5127000000002</v>
      </c>
      <c r="D7" s="860">
        <v>104762</v>
      </c>
      <c r="E7" s="859">
        <v>800.41006713399997</v>
      </c>
      <c r="F7" s="861">
        <v>309494</v>
      </c>
      <c r="G7" s="862">
        <v>4075.6300826640004</v>
      </c>
    </row>
    <row r="8" spans="1:7" ht="15">
      <c r="A8" s="858">
        <v>2</v>
      </c>
      <c r="B8" s="858" t="s">
        <v>270</v>
      </c>
      <c r="C8" s="862">
        <v>2998.0594000000001</v>
      </c>
      <c r="D8" s="863">
        <v>26933</v>
      </c>
      <c r="E8" s="862">
        <v>357.38903960599998</v>
      </c>
      <c r="F8" s="863">
        <v>150281</v>
      </c>
      <c r="G8" s="862">
        <v>2157.0351930740003</v>
      </c>
    </row>
    <row r="9" spans="1:7" ht="15">
      <c r="A9" s="858">
        <v>3</v>
      </c>
      <c r="B9" s="858" t="s">
        <v>271</v>
      </c>
      <c r="C9" s="862">
        <v>4104.6788999999999</v>
      </c>
      <c r="D9" s="863">
        <v>199211</v>
      </c>
      <c r="E9" s="862">
        <v>1236.0076273259999</v>
      </c>
      <c r="F9" s="863">
        <v>708288</v>
      </c>
      <c r="G9" s="862">
        <v>7872.3859413740001</v>
      </c>
    </row>
    <row r="10" spans="1:7" ht="15">
      <c r="A10" s="858">
        <v>4</v>
      </c>
      <c r="B10" s="858" t="s">
        <v>648</v>
      </c>
      <c r="C10" s="862">
        <v>4327.7982000000002</v>
      </c>
      <c r="D10" s="863">
        <v>11818</v>
      </c>
      <c r="E10" s="862">
        <v>176.094114007</v>
      </c>
      <c r="F10" s="863">
        <v>103970</v>
      </c>
      <c r="G10" s="862">
        <v>1252.5161900119999</v>
      </c>
    </row>
    <row r="11" spans="1:7" ht="15">
      <c r="A11" s="858">
        <v>5</v>
      </c>
      <c r="B11" s="858" t="s">
        <v>273</v>
      </c>
      <c r="C11" s="862">
        <v>976.21759999999995</v>
      </c>
      <c r="D11" s="863">
        <v>16347</v>
      </c>
      <c r="E11" s="862">
        <v>124.1915683</v>
      </c>
      <c r="F11" s="863">
        <v>88508</v>
      </c>
      <c r="G11" s="862">
        <v>769.47599106099995</v>
      </c>
    </row>
    <row r="12" spans="1:7" ht="15">
      <c r="A12" s="858">
        <v>6</v>
      </c>
      <c r="B12" s="858" t="s">
        <v>274</v>
      </c>
      <c r="C12" s="862">
        <v>2257.3822</v>
      </c>
      <c r="D12" s="863">
        <v>52294</v>
      </c>
      <c r="E12" s="862">
        <v>258.04210663800001</v>
      </c>
      <c r="F12" s="863">
        <v>220721</v>
      </c>
      <c r="G12" s="862">
        <v>1572.2324295469998</v>
      </c>
    </row>
    <row r="13" spans="1:7" ht="15">
      <c r="A13" s="858">
        <v>7</v>
      </c>
      <c r="B13" s="858" t="s">
        <v>275</v>
      </c>
      <c r="C13" s="862">
        <v>964.37800000000004</v>
      </c>
      <c r="D13" s="863">
        <v>17379</v>
      </c>
      <c r="E13" s="862">
        <v>93.625058432000003</v>
      </c>
      <c r="F13" s="863">
        <v>70382</v>
      </c>
      <c r="G13" s="862">
        <v>684.50798839649997</v>
      </c>
    </row>
    <row r="14" spans="1:7" ht="15">
      <c r="A14" s="858">
        <v>8</v>
      </c>
      <c r="B14" s="858" t="s">
        <v>276</v>
      </c>
      <c r="C14" s="862">
        <v>806</v>
      </c>
      <c r="D14" s="863">
        <v>6598</v>
      </c>
      <c r="E14" s="862">
        <v>66.187159645000008</v>
      </c>
      <c r="F14" s="863">
        <v>95030</v>
      </c>
      <c r="G14" s="862">
        <v>997.05913027799988</v>
      </c>
    </row>
    <row r="15" spans="1:7" ht="15">
      <c r="A15" s="858">
        <v>9</v>
      </c>
      <c r="B15" s="858" t="s">
        <v>277</v>
      </c>
      <c r="C15" s="862">
        <v>2111.1862999999998</v>
      </c>
      <c r="D15" s="863">
        <v>35083</v>
      </c>
      <c r="E15" s="862">
        <v>484.36032485600003</v>
      </c>
      <c r="F15" s="863">
        <v>98167</v>
      </c>
      <c r="G15" s="862">
        <v>1646.8717652330001</v>
      </c>
    </row>
    <row r="16" spans="1:7" ht="15">
      <c r="A16" s="858">
        <v>10</v>
      </c>
      <c r="B16" s="858" t="s">
        <v>278</v>
      </c>
      <c r="C16" s="862">
        <v>1806.5237999999999</v>
      </c>
      <c r="D16" s="863">
        <v>11724</v>
      </c>
      <c r="E16" s="862">
        <v>94.992398405999992</v>
      </c>
      <c r="F16" s="864">
        <v>113757</v>
      </c>
      <c r="G16" s="859">
        <v>1104.7983507450001</v>
      </c>
    </row>
    <row r="17" spans="1:7" ht="15">
      <c r="A17" s="858">
        <v>11</v>
      </c>
      <c r="B17" s="858" t="s">
        <v>279</v>
      </c>
      <c r="C17" s="862">
        <v>1978.33</v>
      </c>
      <c r="D17" s="863">
        <v>54395</v>
      </c>
      <c r="E17" s="862">
        <v>439.74046426499996</v>
      </c>
      <c r="F17" s="863">
        <v>94694</v>
      </c>
      <c r="G17" s="862">
        <v>1117.8577538120001</v>
      </c>
    </row>
    <row r="18" spans="1:7" ht="15">
      <c r="A18" s="858">
        <v>12</v>
      </c>
      <c r="B18" s="858" t="s">
        <v>280</v>
      </c>
      <c r="C18" s="862">
        <v>1872.5766000000001</v>
      </c>
      <c r="D18" s="863">
        <v>32218</v>
      </c>
      <c r="E18" s="862">
        <v>174.158881393</v>
      </c>
      <c r="F18" s="863">
        <v>177109</v>
      </c>
      <c r="G18" s="862">
        <v>1608.397138322</v>
      </c>
    </row>
    <row r="19" spans="1:7" ht="15">
      <c r="A19" s="858">
        <v>13</v>
      </c>
      <c r="B19" s="858" t="s">
        <v>281</v>
      </c>
      <c r="C19" s="862">
        <v>2405.0138999999999</v>
      </c>
      <c r="D19" s="863">
        <v>15856</v>
      </c>
      <c r="E19" s="862">
        <v>181.08205267599999</v>
      </c>
      <c r="F19" s="863">
        <v>108389</v>
      </c>
      <c r="G19" s="862">
        <v>1852.717984354</v>
      </c>
    </row>
    <row r="20" spans="1:7" ht="15">
      <c r="A20" s="858">
        <v>14</v>
      </c>
      <c r="B20" s="858" t="s">
        <v>282</v>
      </c>
      <c r="C20" s="862">
        <v>1237.5910000000001</v>
      </c>
      <c r="D20" s="863">
        <v>14812</v>
      </c>
      <c r="E20" s="862">
        <v>143.94969972000001</v>
      </c>
      <c r="F20" s="863">
        <v>110208</v>
      </c>
      <c r="G20" s="862">
        <v>1807.7119189529999</v>
      </c>
    </row>
    <row r="21" spans="1:7" ht="15">
      <c r="A21" s="858">
        <v>15</v>
      </c>
      <c r="B21" s="858" t="s">
        <v>283</v>
      </c>
      <c r="C21" s="862">
        <v>2809.81</v>
      </c>
      <c r="D21" s="863">
        <v>55135</v>
      </c>
      <c r="E21" s="862">
        <v>287.95433010300002</v>
      </c>
      <c r="F21" s="863">
        <v>306718</v>
      </c>
      <c r="G21" s="862">
        <v>2546.180961127</v>
      </c>
    </row>
    <row r="22" spans="1:7" ht="15">
      <c r="A22" s="858">
        <v>16</v>
      </c>
      <c r="B22" s="858" t="s">
        <v>284</v>
      </c>
      <c r="C22" s="862">
        <v>2259.5154000000002</v>
      </c>
      <c r="D22" s="863">
        <v>23128</v>
      </c>
      <c r="E22" s="862">
        <v>236.03903871</v>
      </c>
      <c r="F22" s="863">
        <v>157641</v>
      </c>
      <c r="G22" s="862">
        <v>2348.0912775279999</v>
      </c>
    </row>
    <row r="23" spans="1:7" ht="15">
      <c r="A23" s="858">
        <v>17</v>
      </c>
      <c r="B23" s="858" t="s">
        <v>285</v>
      </c>
      <c r="C23" s="862">
        <v>3131.3867</v>
      </c>
      <c r="D23" s="863">
        <v>21561</v>
      </c>
      <c r="E23" s="862">
        <v>207.05795391999999</v>
      </c>
      <c r="F23" s="863">
        <v>219767</v>
      </c>
      <c r="G23" s="862">
        <v>2156.0461614020001</v>
      </c>
    </row>
    <row r="24" spans="1:7" ht="15">
      <c r="A24" s="858">
        <v>18</v>
      </c>
      <c r="B24" s="858" t="s">
        <v>286</v>
      </c>
      <c r="C24" s="862">
        <v>3468</v>
      </c>
      <c r="D24" s="863">
        <v>36163</v>
      </c>
      <c r="E24" s="862">
        <v>505.98279138799995</v>
      </c>
      <c r="F24" s="863">
        <v>69242</v>
      </c>
      <c r="G24" s="862">
        <v>1137.700829996</v>
      </c>
    </row>
    <row r="25" spans="1:7" ht="15">
      <c r="A25" s="858">
        <v>19</v>
      </c>
      <c r="B25" s="858" t="s">
        <v>287</v>
      </c>
      <c r="C25" s="862">
        <v>922</v>
      </c>
      <c r="D25" s="863">
        <v>5101</v>
      </c>
      <c r="E25" s="862">
        <v>58.511279615000007</v>
      </c>
      <c r="F25" s="863">
        <v>78958</v>
      </c>
      <c r="G25" s="862">
        <v>911.10690234399999</v>
      </c>
    </row>
    <row r="26" spans="1:7" ht="15">
      <c r="A26" s="858">
        <v>20</v>
      </c>
      <c r="B26" s="858" t="s">
        <v>288</v>
      </c>
      <c r="C26" s="862">
        <v>978.70630000000006</v>
      </c>
      <c r="D26" s="863">
        <v>13407</v>
      </c>
      <c r="E26" s="862">
        <v>164.94115080899999</v>
      </c>
      <c r="F26" s="863">
        <v>77370</v>
      </c>
      <c r="G26" s="862">
        <v>962.02535503100012</v>
      </c>
    </row>
    <row r="27" spans="1:7" ht="15">
      <c r="A27" s="858">
        <v>21</v>
      </c>
      <c r="B27" s="858" t="s">
        <v>289</v>
      </c>
      <c r="C27" s="862">
        <v>1977.6004</v>
      </c>
      <c r="D27" s="863">
        <v>46403</v>
      </c>
      <c r="E27" s="862">
        <v>144.46673879600002</v>
      </c>
      <c r="F27" s="863">
        <v>153180</v>
      </c>
      <c r="G27" s="862">
        <v>1562.35</v>
      </c>
    </row>
    <row r="28" spans="1:7" ht="15">
      <c r="A28" s="858">
        <v>22</v>
      </c>
      <c r="B28" s="858" t="s">
        <v>290</v>
      </c>
      <c r="C28" s="862">
        <v>1680.3</v>
      </c>
      <c r="D28" s="863">
        <v>79670</v>
      </c>
      <c r="E28" s="862">
        <v>407.62553124099998</v>
      </c>
      <c r="F28" s="863">
        <v>227723</v>
      </c>
      <c r="G28" s="862">
        <v>2225.9275263869999</v>
      </c>
    </row>
    <row r="29" spans="1:7" ht="15">
      <c r="A29" s="858">
        <v>23</v>
      </c>
      <c r="B29" s="858" t="s">
        <v>291</v>
      </c>
      <c r="C29" s="862">
        <v>2600.5911999999998</v>
      </c>
      <c r="D29" s="863">
        <v>28991</v>
      </c>
      <c r="E29" s="862">
        <v>275.50907645399997</v>
      </c>
      <c r="F29" s="863">
        <v>151628</v>
      </c>
      <c r="G29" s="862">
        <v>1944.9800039460001</v>
      </c>
    </row>
    <row r="30" spans="1:7" ht="15">
      <c r="A30" s="858">
        <v>24</v>
      </c>
      <c r="B30" s="858" t="s">
        <v>292</v>
      </c>
      <c r="C30" s="862">
        <v>1660.2044000000001</v>
      </c>
      <c r="D30" s="863">
        <v>23641</v>
      </c>
      <c r="E30" s="862">
        <v>140.26627131200001</v>
      </c>
      <c r="F30" s="863">
        <v>125744</v>
      </c>
      <c r="G30" s="862">
        <v>754.04313100399997</v>
      </c>
    </row>
    <row r="31" spans="1:7" ht="15">
      <c r="A31" s="858">
        <v>25</v>
      </c>
      <c r="B31" s="858" t="s">
        <v>293</v>
      </c>
      <c r="C31" s="862">
        <v>2361.0936999999999</v>
      </c>
      <c r="D31" s="863">
        <v>26003</v>
      </c>
      <c r="E31" s="862">
        <v>179.58484994400001</v>
      </c>
      <c r="F31" s="863">
        <v>100807</v>
      </c>
      <c r="G31" s="862">
        <v>1250.4317726239999</v>
      </c>
    </row>
    <row r="32" spans="1:7" ht="15">
      <c r="A32" s="858">
        <v>26</v>
      </c>
      <c r="B32" s="858" t="s">
        <v>294</v>
      </c>
      <c r="C32" s="862">
        <v>2778.2273</v>
      </c>
      <c r="D32" s="863">
        <v>28209</v>
      </c>
      <c r="E32" s="862">
        <v>148.72508491299999</v>
      </c>
      <c r="F32" s="863">
        <v>292487</v>
      </c>
      <c r="G32" s="862">
        <v>2373.8795932610001</v>
      </c>
    </row>
    <row r="33" spans="1:7" ht="15">
      <c r="A33" s="858">
        <v>27</v>
      </c>
      <c r="B33" s="858" t="s">
        <v>295</v>
      </c>
      <c r="C33" s="862">
        <v>944.1789</v>
      </c>
      <c r="D33" s="863">
        <v>18952</v>
      </c>
      <c r="E33" s="862">
        <v>153.69940635200001</v>
      </c>
      <c r="F33" s="863">
        <v>41906</v>
      </c>
      <c r="G33" s="862">
        <v>419.37250506999999</v>
      </c>
    </row>
    <row r="34" spans="1:7" ht="15">
      <c r="A34" s="858">
        <v>28</v>
      </c>
      <c r="B34" s="858" t="s">
        <v>296</v>
      </c>
      <c r="C34" s="862">
        <v>1567.2826</v>
      </c>
      <c r="D34" s="863">
        <v>88702</v>
      </c>
      <c r="E34" s="862">
        <v>678.72203054600004</v>
      </c>
      <c r="F34" s="863">
        <v>112792</v>
      </c>
      <c r="G34" s="862">
        <v>1081.453954738</v>
      </c>
    </row>
    <row r="35" spans="1:7" ht="15">
      <c r="A35" s="858">
        <v>29</v>
      </c>
      <c r="B35" s="858" t="s">
        <v>297</v>
      </c>
      <c r="C35" s="862">
        <v>3319.7323999999999</v>
      </c>
      <c r="D35" s="863">
        <v>69754</v>
      </c>
      <c r="E35" s="862">
        <v>519.85726061000003</v>
      </c>
      <c r="F35" s="863">
        <v>286806</v>
      </c>
      <c r="G35" s="862">
        <v>3004.9130828370003</v>
      </c>
    </row>
    <row r="36" spans="1:7" ht="15">
      <c r="A36" s="858">
        <v>30</v>
      </c>
      <c r="B36" s="858" t="s">
        <v>298</v>
      </c>
      <c r="C36" s="862">
        <v>1022.5</v>
      </c>
      <c r="D36" s="863">
        <v>14314</v>
      </c>
      <c r="E36" s="862">
        <v>113.94405584899999</v>
      </c>
      <c r="F36" s="863">
        <v>144915</v>
      </c>
      <c r="G36" s="862">
        <v>1278.230979617</v>
      </c>
    </row>
    <row r="37" spans="1:7" s="869" customFormat="1" ht="15.75">
      <c r="A37" s="865"/>
      <c r="B37" s="866" t="s">
        <v>649</v>
      </c>
      <c r="C37" s="867">
        <f>SUM(C7:C36)</f>
        <v>64948.377899999999</v>
      </c>
      <c r="D37" s="868">
        <f>SUM(D7:D36)</f>
        <v>1178564</v>
      </c>
      <c r="E37" s="867">
        <f>SUM(E7:E36)</f>
        <v>8853.1174129659994</v>
      </c>
      <c r="F37" s="868">
        <f>SUM(F7:F36)</f>
        <v>4996682</v>
      </c>
      <c r="G37" s="867">
        <v>54476.03</v>
      </c>
    </row>
    <row r="38" spans="1:7" ht="15">
      <c r="A38" s="870"/>
      <c r="B38" s="870"/>
      <c r="C38" s="871"/>
      <c r="D38" s="871"/>
      <c r="E38" s="871"/>
      <c r="F38" s="871"/>
      <c r="G38" s="872"/>
    </row>
    <row r="39" spans="1:7" ht="15">
      <c r="A39" s="870"/>
      <c r="B39" s="870"/>
      <c r="C39" s="871"/>
      <c r="D39" s="871"/>
      <c r="E39" s="871"/>
      <c r="F39" s="871"/>
      <c r="G39" s="872"/>
    </row>
    <row r="40" spans="1:7" ht="15">
      <c r="A40" s="870"/>
      <c r="B40" s="870"/>
      <c r="C40" s="871"/>
      <c r="D40" s="871"/>
      <c r="E40" s="871"/>
      <c r="F40" s="871"/>
      <c r="G40" s="871"/>
    </row>
    <row r="41" spans="1:7" ht="15">
      <c r="A41" s="870"/>
      <c r="B41" s="870"/>
      <c r="C41" s="871"/>
      <c r="D41" s="871"/>
      <c r="E41" s="871"/>
      <c r="F41" s="871"/>
      <c r="G41" s="871"/>
    </row>
    <row r="42" spans="1:7" ht="15">
      <c r="A42" s="870"/>
      <c r="B42" s="870"/>
      <c r="C42" s="871"/>
      <c r="D42" s="871"/>
      <c r="E42" s="871"/>
      <c r="F42" s="871"/>
      <c r="G42" s="871"/>
    </row>
    <row r="43" spans="1:7" ht="15">
      <c r="A43" s="870"/>
      <c r="B43" s="870"/>
      <c r="C43" s="871"/>
      <c r="D43" s="871"/>
      <c r="E43" s="871"/>
      <c r="F43" s="871"/>
      <c r="G43" s="871"/>
    </row>
    <row r="44" spans="1:7" ht="15">
      <c r="A44" s="870"/>
      <c r="B44" s="870"/>
      <c r="C44" s="871"/>
      <c r="D44" s="871"/>
      <c r="E44" s="871"/>
      <c r="F44" s="871"/>
      <c r="G44" s="871"/>
    </row>
    <row r="45" spans="1:7" ht="15">
      <c r="A45" s="870"/>
      <c r="B45" s="870"/>
      <c r="C45" s="871"/>
      <c r="D45" s="871"/>
      <c r="E45" s="871"/>
      <c r="F45" s="871"/>
      <c r="G45" s="871"/>
    </row>
    <row r="46" spans="1:7" ht="15">
      <c r="A46" s="870"/>
      <c r="B46" s="870"/>
      <c r="C46" s="871"/>
      <c r="D46" s="871"/>
      <c r="E46" s="871"/>
      <c r="F46" s="871"/>
      <c r="G46" s="871"/>
    </row>
    <row r="47" spans="1:7" ht="15">
      <c r="A47" s="870"/>
      <c r="B47" s="870"/>
      <c r="C47" s="871"/>
      <c r="D47" s="871"/>
      <c r="E47" s="871"/>
      <c r="F47" s="871"/>
      <c r="G47" s="871"/>
    </row>
    <row r="48" spans="1:7" ht="15">
      <c r="A48" s="870"/>
      <c r="B48" s="870"/>
      <c r="C48" s="871"/>
      <c r="D48" s="871"/>
      <c r="E48" s="871"/>
      <c r="F48" s="871"/>
      <c r="G48" s="871"/>
    </row>
    <row r="49" spans="1:7" ht="15">
      <c r="A49" s="870"/>
      <c r="B49" s="870"/>
      <c r="C49" s="871"/>
      <c r="D49" s="871"/>
      <c r="E49" s="871"/>
      <c r="F49" s="871"/>
      <c r="G49" s="871"/>
    </row>
    <row r="50" spans="1:7" ht="15">
      <c r="A50" s="870"/>
      <c r="B50" s="870"/>
      <c r="C50" s="871"/>
      <c r="D50" s="871"/>
      <c r="E50" s="871"/>
      <c r="F50" s="871"/>
      <c r="G50" s="871"/>
    </row>
    <row r="51" spans="1:7" ht="15">
      <c r="A51" s="870"/>
      <c r="B51" s="870"/>
      <c r="C51" s="871"/>
      <c r="D51" s="871"/>
      <c r="E51" s="871"/>
      <c r="F51" s="871"/>
      <c r="G51" s="871"/>
    </row>
    <row r="52" spans="1:7" ht="15">
      <c r="A52" s="870"/>
      <c r="B52" s="870"/>
      <c r="C52" s="871"/>
      <c r="D52" s="871"/>
      <c r="E52" s="871"/>
      <c r="F52" s="871"/>
      <c r="G52" s="871"/>
    </row>
    <row r="53" spans="1:7" ht="15">
      <c r="A53" s="870"/>
      <c r="B53" s="870"/>
      <c r="C53" s="871"/>
      <c r="D53" s="871"/>
      <c r="E53" s="871"/>
      <c r="F53" s="871"/>
      <c r="G53" s="871"/>
    </row>
    <row r="54" spans="1:7" ht="15.75">
      <c r="A54" s="873"/>
      <c r="B54" s="873"/>
      <c r="C54" s="871"/>
      <c r="D54" s="871"/>
      <c r="E54" s="871"/>
      <c r="F54" s="871"/>
      <c r="G54" s="871"/>
    </row>
    <row r="55" spans="1:7" ht="15">
      <c r="A55" s="874"/>
      <c r="B55" s="874"/>
      <c r="C55" s="871"/>
      <c r="D55" s="871"/>
      <c r="E55" s="871"/>
      <c r="F55" s="871"/>
      <c r="G55" s="871"/>
    </row>
    <row r="56" spans="1:7" ht="15">
      <c r="A56" s="870"/>
      <c r="B56" s="870"/>
      <c r="C56" s="875"/>
      <c r="D56" s="875"/>
      <c r="E56" s="875"/>
      <c r="F56" s="875"/>
      <c r="G56" s="875"/>
    </row>
    <row r="57" spans="1:7" ht="15">
      <c r="A57" s="870"/>
      <c r="B57" s="870"/>
      <c r="C57" s="871"/>
      <c r="D57" s="871"/>
      <c r="E57" s="871"/>
      <c r="F57" s="871"/>
      <c r="G57" s="871"/>
    </row>
    <row r="58" spans="1:7" ht="15">
      <c r="A58" s="870"/>
      <c r="B58" s="870"/>
      <c r="C58" s="871"/>
      <c r="D58" s="871"/>
      <c r="E58" s="871"/>
      <c r="F58" s="871"/>
      <c r="G58" s="871"/>
    </row>
    <row r="59" spans="1:7" ht="15.75">
      <c r="A59" s="874"/>
      <c r="B59" s="873"/>
      <c r="C59" s="871"/>
      <c r="D59" s="871"/>
      <c r="E59" s="871"/>
      <c r="F59" s="871"/>
      <c r="G59" s="871"/>
    </row>
    <row r="60" spans="1:7" ht="15.75">
      <c r="A60" s="874"/>
      <c r="B60" s="870"/>
      <c r="C60" s="871"/>
      <c r="D60" s="871"/>
      <c r="E60" s="871"/>
      <c r="F60" s="871"/>
      <c r="G60" s="871"/>
    </row>
    <row r="61" spans="1:7" ht="15">
      <c r="A61" s="870"/>
      <c r="B61" s="870"/>
      <c r="C61" s="875"/>
      <c r="D61" s="875"/>
      <c r="E61" s="875"/>
      <c r="F61" s="875"/>
      <c r="G61" s="875"/>
    </row>
    <row r="62" spans="1:7" ht="15">
      <c r="A62" s="870"/>
      <c r="B62" s="870"/>
      <c r="C62" s="875"/>
      <c r="D62" s="875"/>
      <c r="E62" s="875"/>
      <c r="F62" s="875"/>
      <c r="G62" s="875"/>
    </row>
    <row r="63" spans="1:7" ht="15">
      <c r="A63" s="870"/>
      <c r="B63" s="870"/>
      <c r="C63" s="875"/>
      <c r="D63" s="875"/>
      <c r="E63" s="875"/>
      <c r="F63" s="876"/>
      <c r="G63" s="876"/>
    </row>
    <row r="64" spans="1:7" ht="15">
      <c r="A64" s="874"/>
      <c r="B64" s="874"/>
      <c r="C64" s="871"/>
      <c r="D64" s="871"/>
      <c r="E64" s="871"/>
      <c r="F64" s="871"/>
      <c r="G64" s="871"/>
    </row>
    <row r="65" spans="1:7" ht="15.75">
      <c r="A65" s="874"/>
      <c r="B65" s="870"/>
      <c r="C65" s="871"/>
      <c r="D65" s="871"/>
      <c r="E65" s="871"/>
      <c r="F65" s="871"/>
      <c r="G65" s="871"/>
    </row>
    <row r="66" spans="1:7" ht="15">
      <c r="A66" s="874"/>
      <c r="B66" s="874"/>
      <c r="C66" s="871"/>
      <c r="D66" s="871"/>
      <c r="E66" s="871"/>
      <c r="F66" s="871"/>
      <c r="G66" s="871"/>
    </row>
    <row r="67" spans="1:7" ht="15.75">
      <c r="A67" s="870"/>
      <c r="B67" s="874"/>
      <c r="C67" s="871"/>
      <c r="D67" s="871"/>
      <c r="E67" s="871"/>
      <c r="F67" s="871"/>
      <c r="G67" s="871"/>
    </row>
  </sheetData>
  <mergeCells count="10">
    <mergeCell ref="A1:G1"/>
    <mergeCell ref="A2:G2"/>
    <mergeCell ref="A3:A6"/>
    <mergeCell ref="B3:B6"/>
    <mergeCell ref="C3:C6"/>
    <mergeCell ref="D3:E3"/>
    <mergeCell ref="F3:G5"/>
    <mergeCell ref="D4:E4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M16" sqref="M16"/>
    </sheetView>
  </sheetViews>
  <sheetFormatPr defaultRowHeight="60" customHeight="1"/>
  <cols>
    <col min="1" max="1" width="6.140625" style="59" customWidth="1"/>
    <col min="2" max="2" width="20.5703125" style="59" customWidth="1"/>
    <col min="3" max="3" width="10" style="59" bestFit="1" customWidth="1"/>
    <col min="4" max="4" width="10.85546875" style="59" bestFit="1" customWidth="1"/>
    <col min="5" max="6" width="10" style="59" bestFit="1" customWidth="1"/>
    <col min="7" max="7" width="10.85546875" style="59" bestFit="1" customWidth="1"/>
    <col min="8" max="8" width="11" style="59" customWidth="1"/>
    <col min="9" max="9" width="16.42578125" style="59" customWidth="1"/>
    <col min="10" max="10" width="4" style="59" hidden="1" customWidth="1"/>
    <col min="11" max="252" width="9.140625" style="59"/>
    <col min="253" max="253" width="3.42578125" style="59" customWidth="1"/>
    <col min="254" max="254" width="4.140625" style="59" bestFit="1" customWidth="1"/>
    <col min="255" max="255" width="15" style="59" customWidth="1"/>
    <col min="256" max="256" width="18.7109375" style="59" customWidth="1"/>
    <col min="257" max="257" width="16.7109375" style="59" customWidth="1"/>
    <col min="258" max="258" width="20.7109375" style="59" customWidth="1"/>
    <col min="259" max="259" width="16" style="59" bestFit="1" customWidth="1"/>
    <col min="260" max="260" width="10.7109375" style="59" bestFit="1" customWidth="1"/>
    <col min="261" max="508" width="9.140625" style="59"/>
    <col min="509" max="509" width="3.42578125" style="59" customWidth="1"/>
    <col min="510" max="510" width="4.140625" style="59" bestFit="1" customWidth="1"/>
    <col min="511" max="511" width="15" style="59" customWidth="1"/>
    <col min="512" max="512" width="18.7109375" style="59" customWidth="1"/>
    <col min="513" max="513" width="16.7109375" style="59" customWidth="1"/>
    <col min="514" max="514" width="20.7109375" style="59" customWidth="1"/>
    <col min="515" max="515" width="16" style="59" bestFit="1" customWidth="1"/>
    <col min="516" max="516" width="10.7109375" style="59" bestFit="1" customWidth="1"/>
    <col min="517" max="764" width="9.140625" style="59"/>
    <col min="765" max="765" width="3.42578125" style="59" customWidth="1"/>
    <col min="766" max="766" width="4.140625" style="59" bestFit="1" customWidth="1"/>
    <col min="767" max="767" width="15" style="59" customWidth="1"/>
    <col min="768" max="768" width="18.7109375" style="59" customWidth="1"/>
    <col min="769" max="769" width="16.7109375" style="59" customWidth="1"/>
    <col min="770" max="770" width="20.7109375" style="59" customWidth="1"/>
    <col min="771" max="771" width="16" style="59" bestFit="1" customWidth="1"/>
    <col min="772" max="772" width="10.7109375" style="59" bestFit="1" customWidth="1"/>
    <col min="773" max="1020" width="9.140625" style="59"/>
    <col min="1021" max="1021" width="3.42578125" style="59" customWidth="1"/>
    <col min="1022" max="1022" width="4.140625" style="59" bestFit="1" customWidth="1"/>
    <col min="1023" max="1023" width="15" style="59" customWidth="1"/>
    <col min="1024" max="1024" width="18.7109375" style="59" customWidth="1"/>
    <col min="1025" max="1025" width="16.7109375" style="59" customWidth="1"/>
    <col min="1026" max="1026" width="20.7109375" style="59" customWidth="1"/>
    <col min="1027" max="1027" width="16" style="59" bestFit="1" customWidth="1"/>
    <col min="1028" max="1028" width="10.7109375" style="59" bestFit="1" customWidth="1"/>
    <col min="1029" max="1276" width="9.140625" style="59"/>
    <col min="1277" max="1277" width="3.42578125" style="59" customWidth="1"/>
    <col min="1278" max="1278" width="4.140625" style="59" bestFit="1" customWidth="1"/>
    <col min="1279" max="1279" width="15" style="59" customWidth="1"/>
    <col min="1280" max="1280" width="18.7109375" style="59" customWidth="1"/>
    <col min="1281" max="1281" width="16.7109375" style="59" customWidth="1"/>
    <col min="1282" max="1282" width="20.7109375" style="59" customWidth="1"/>
    <col min="1283" max="1283" width="16" style="59" bestFit="1" customWidth="1"/>
    <col min="1284" max="1284" width="10.7109375" style="59" bestFit="1" customWidth="1"/>
    <col min="1285" max="1532" width="9.140625" style="59"/>
    <col min="1533" max="1533" width="3.42578125" style="59" customWidth="1"/>
    <col min="1534" max="1534" width="4.140625" style="59" bestFit="1" customWidth="1"/>
    <col min="1535" max="1535" width="15" style="59" customWidth="1"/>
    <col min="1536" max="1536" width="18.7109375" style="59" customWidth="1"/>
    <col min="1537" max="1537" width="16.7109375" style="59" customWidth="1"/>
    <col min="1538" max="1538" width="20.7109375" style="59" customWidth="1"/>
    <col min="1539" max="1539" width="16" style="59" bestFit="1" customWidth="1"/>
    <col min="1540" max="1540" width="10.7109375" style="59" bestFit="1" customWidth="1"/>
    <col min="1541" max="1788" width="9.140625" style="59"/>
    <col min="1789" max="1789" width="3.42578125" style="59" customWidth="1"/>
    <col min="1790" max="1790" width="4.140625" style="59" bestFit="1" customWidth="1"/>
    <col min="1791" max="1791" width="15" style="59" customWidth="1"/>
    <col min="1792" max="1792" width="18.7109375" style="59" customWidth="1"/>
    <col min="1793" max="1793" width="16.7109375" style="59" customWidth="1"/>
    <col min="1794" max="1794" width="20.7109375" style="59" customWidth="1"/>
    <col min="1795" max="1795" width="16" style="59" bestFit="1" customWidth="1"/>
    <col min="1796" max="1796" width="10.7109375" style="59" bestFit="1" customWidth="1"/>
    <col min="1797" max="2044" width="9.140625" style="59"/>
    <col min="2045" max="2045" width="3.42578125" style="59" customWidth="1"/>
    <col min="2046" max="2046" width="4.140625" style="59" bestFit="1" customWidth="1"/>
    <col min="2047" max="2047" width="15" style="59" customWidth="1"/>
    <col min="2048" max="2048" width="18.7109375" style="59" customWidth="1"/>
    <col min="2049" max="2049" width="16.7109375" style="59" customWidth="1"/>
    <col min="2050" max="2050" width="20.7109375" style="59" customWidth="1"/>
    <col min="2051" max="2051" width="16" style="59" bestFit="1" customWidth="1"/>
    <col min="2052" max="2052" width="10.7109375" style="59" bestFit="1" customWidth="1"/>
    <col min="2053" max="2300" width="9.140625" style="59"/>
    <col min="2301" max="2301" width="3.42578125" style="59" customWidth="1"/>
    <col min="2302" max="2302" width="4.140625" style="59" bestFit="1" customWidth="1"/>
    <col min="2303" max="2303" width="15" style="59" customWidth="1"/>
    <col min="2304" max="2304" width="18.7109375" style="59" customWidth="1"/>
    <col min="2305" max="2305" width="16.7109375" style="59" customWidth="1"/>
    <col min="2306" max="2306" width="20.7109375" style="59" customWidth="1"/>
    <col min="2307" max="2307" width="16" style="59" bestFit="1" customWidth="1"/>
    <col min="2308" max="2308" width="10.7109375" style="59" bestFit="1" customWidth="1"/>
    <col min="2309" max="2556" width="9.140625" style="59"/>
    <col min="2557" max="2557" width="3.42578125" style="59" customWidth="1"/>
    <col min="2558" max="2558" width="4.140625" style="59" bestFit="1" customWidth="1"/>
    <col min="2559" max="2559" width="15" style="59" customWidth="1"/>
    <col min="2560" max="2560" width="18.7109375" style="59" customWidth="1"/>
    <col min="2561" max="2561" width="16.7109375" style="59" customWidth="1"/>
    <col min="2562" max="2562" width="20.7109375" style="59" customWidth="1"/>
    <col min="2563" max="2563" width="16" style="59" bestFit="1" customWidth="1"/>
    <col min="2564" max="2564" width="10.7109375" style="59" bestFit="1" customWidth="1"/>
    <col min="2565" max="2812" width="9.140625" style="59"/>
    <col min="2813" max="2813" width="3.42578125" style="59" customWidth="1"/>
    <col min="2814" max="2814" width="4.140625" style="59" bestFit="1" customWidth="1"/>
    <col min="2815" max="2815" width="15" style="59" customWidth="1"/>
    <col min="2816" max="2816" width="18.7109375" style="59" customWidth="1"/>
    <col min="2817" max="2817" width="16.7109375" style="59" customWidth="1"/>
    <col min="2818" max="2818" width="20.7109375" style="59" customWidth="1"/>
    <col min="2819" max="2819" width="16" style="59" bestFit="1" customWidth="1"/>
    <col min="2820" max="2820" width="10.7109375" style="59" bestFit="1" customWidth="1"/>
    <col min="2821" max="3068" width="9.140625" style="59"/>
    <col min="3069" max="3069" width="3.42578125" style="59" customWidth="1"/>
    <col min="3070" max="3070" width="4.140625" style="59" bestFit="1" customWidth="1"/>
    <col min="3071" max="3071" width="15" style="59" customWidth="1"/>
    <col min="3072" max="3072" width="18.7109375" style="59" customWidth="1"/>
    <col min="3073" max="3073" width="16.7109375" style="59" customWidth="1"/>
    <col min="3074" max="3074" width="20.7109375" style="59" customWidth="1"/>
    <col min="3075" max="3075" width="16" style="59" bestFit="1" customWidth="1"/>
    <col min="3076" max="3076" width="10.7109375" style="59" bestFit="1" customWidth="1"/>
    <col min="3077" max="3324" width="9.140625" style="59"/>
    <col min="3325" max="3325" width="3.42578125" style="59" customWidth="1"/>
    <col min="3326" max="3326" width="4.140625" style="59" bestFit="1" customWidth="1"/>
    <col min="3327" max="3327" width="15" style="59" customWidth="1"/>
    <col min="3328" max="3328" width="18.7109375" style="59" customWidth="1"/>
    <col min="3329" max="3329" width="16.7109375" style="59" customWidth="1"/>
    <col min="3330" max="3330" width="20.7109375" style="59" customWidth="1"/>
    <col min="3331" max="3331" width="16" style="59" bestFit="1" customWidth="1"/>
    <col min="3332" max="3332" width="10.7109375" style="59" bestFit="1" customWidth="1"/>
    <col min="3333" max="3580" width="9.140625" style="59"/>
    <col min="3581" max="3581" width="3.42578125" style="59" customWidth="1"/>
    <col min="3582" max="3582" width="4.140625" style="59" bestFit="1" customWidth="1"/>
    <col min="3583" max="3583" width="15" style="59" customWidth="1"/>
    <col min="3584" max="3584" width="18.7109375" style="59" customWidth="1"/>
    <col min="3585" max="3585" width="16.7109375" style="59" customWidth="1"/>
    <col min="3586" max="3586" width="20.7109375" style="59" customWidth="1"/>
    <col min="3587" max="3587" width="16" style="59" bestFit="1" customWidth="1"/>
    <col min="3588" max="3588" width="10.7109375" style="59" bestFit="1" customWidth="1"/>
    <col min="3589" max="3836" width="9.140625" style="59"/>
    <col min="3837" max="3837" width="3.42578125" style="59" customWidth="1"/>
    <col min="3838" max="3838" width="4.140625" style="59" bestFit="1" customWidth="1"/>
    <col min="3839" max="3839" width="15" style="59" customWidth="1"/>
    <col min="3840" max="3840" width="18.7109375" style="59" customWidth="1"/>
    <col min="3841" max="3841" width="16.7109375" style="59" customWidth="1"/>
    <col min="3842" max="3842" width="20.7109375" style="59" customWidth="1"/>
    <col min="3843" max="3843" width="16" style="59" bestFit="1" customWidth="1"/>
    <col min="3844" max="3844" width="10.7109375" style="59" bestFit="1" customWidth="1"/>
    <col min="3845" max="4092" width="9.140625" style="59"/>
    <col min="4093" max="4093" width="3.42578125" style="59" customWidth="1"/>
    <col min="4094" max="4094" width="4.140625" style="59" bestFit="1" customWidth="1"/>
    <col min="4095" max="4095" width="15" style="59" customWidth="1"/>
    <col min="4096" max="4096" width="18.7109375" style="59" customWidth="1"/>
    <col min="4097" max="4097" width="16.7109375" style="59" customWidth="1"/>
    <col min="4098" max="4098" width="20.7109375" style="59" customWidth="1"/>
    <col min="4099" max="4099" width="16" style="59" bestFit="1" customWidth="1"/>
    <col min="4100" max="4100" width="10.7109375" style="59" bestFit="1" customWidth="1"/>
    <col min="4101" max="4348" width="9.140625" style="59"/>
    <col min="4349" max="4349" width="3.42578125" style="59" customWidth="1"/>
    <col min="4350" max="4350" width="4.140625" style="59" bestFit="1" customWidth="1"/>
    <col min="4351" max="4351" width="15" style="59" customWidth="1"/>
    <col min="4352" max="4352" width="18.7109375" style="59" customWidth="1"/>
    <col min="4353" max="4353" width="16.7109375" style="59" customWidth="1"/>
    <col min="4354" max="4354" width="20.7109375" style="59" customWidth="1"/>
    <col min="4355" max="4355" width="16" style="59" bestFit="1" customWidth="1"/>
    <col min="4356" max="4356" width="10.7109375" style="59" bestFit="1" customWidth="1"/>
    <col min="4357" max="4604" width="9.140625" style="59"/>
    <col min="4605" max="4605" width="3.42578125" style="59" customWidth="1"/>
    <col min="4606" max="4606" width="4.140625" style="59" bestFit="1" customWidth="1"/>
    <col min="4607" max="4607" width="15" style="59" customWidth="1"/>
    <col min="4608" max="4608" width="18.7109375" style="59" customWidth="1"/>
    <col min="4609" max="4609" width="16.7109375" style="59" customWidth="1"/>
    <col min="4610" max="4610" width="20.7109375" style="59" customWidth="1"/>
    <col min="4611" max="4611" width="16" style="59" bestFit="1" customWidth="1"/>
    <col min="4612" max="4612" width="10.7109375" style="59" bestFit="1" customWidth="1"/>
    <col min="4613" max="4860" width="9.140625" style="59"/>
    <col min="4861" max="4861" width="3.42578125" style="59" customWidth="1"/>
    <col min="4862" max="4862" width="4.140625" style="59" bestFit="1" customWidth="1"/>
    <col min="4863" max="4863" width="15" style="59" customWidth="1"/>
    <col min="4864" max="4864" width="18.7109375" style="59" customWidth="1"/>
    <col min="4865" max="4865" width="16.7109375" style="59" customWidth="1"/>
    <col min="4866" max="4866" width="20.7109375" style="59" customWidth="1"/>
    <col min="4867" max="4867" width="16" style="59" bestFit="1" customWidth="1"/>
    <col min="4868" max="4868" width="10.7109375" style="59" bestFit="1" customWidth="1"/>
    <col min="4869" max="5116" width="9.140625" style="59"/>
    <col min="5117" max="5117" width="3.42578125" style="59" customWidth="1"/>
    <col min="5118" max="5118" width="4.140625" style="59" bestFit="1" customWidth="1"/>
    <col min="5119" max="5119" width="15" style="59" customWidth="1"/>
    <col min="5120" max="5120" width="18.7109375" style="59" customWidth="1"/>
    <col min="5121" max="5121" width="16.7109375" style="59" customWidth="1"/>
    <col min="5122" max="5122" width="20.7109375" style="59" customWidth="1"/>
    <col min="5123" max="5123" width="16" style="59" bestFit="1" customWidth="1"/>
    <col min="5124" max="5124" width="10.7109375" style="59" bestFit="1" customWidth="1"/>
    <col min="5125" max="5372" width="9.140625" style="59"/>
    <col min="5373" max="5373" width="3.42578125" style="59" customWidth="1"/>
    <col min="5374" max="5374" width="4.140625" style="59" bestFit="1" customWidth="1"/>
    <col min="5375" max="5375" width="15" style="59" customWidth="1"/>
    <col min="5376" max="5376" width="18.7109375" style="59" customWidth="1"/>
    <col min="5377" max="5377" width="16.7109375" style="59" customWidth="1"/>
    <col min="5378" max="5378" width="20.7109375" style="59" customWidth="1"/>
    <col min="5379" max="5379" width="16" style="59" bestFit="1" customWidth="1"/>
    <col min="5380" max="5380" width="10.7109375" style="59" bestFit="1" customWidth="1"/>
    <col min="5381" max="5628" width="9.140625" style="59"/>
    <col min="5629" max="5629" width="3.42578125" style="59" customWidth="1"/>
    <col min="5630" max="5630" width="4.140625" style="59" bestFit="1" customWidth="1"/>
    <col min="5631" max="5631" width="15" style="59" customWidth="1"/>
    <col min="5632" max="5632" width="18.7109375" style="59" customWidth="1"/>
    <col min="5633" max="5633" width="16.7109375" style="59" customWidth="1"/>
    <col min="5634" max="5634" width="20.7109375" style="59" customWidth="1"/>
    <col min="5635" max="5635" width="16" style="59" bestFit="1" customWidth="1"/>
    <col min="5636" max="5636" width="10.7109375" style="59" bestFit="1" customWidth="1"/>
    <col min="5637" max="5884" width="9.140625" style="59"/>
    <col min="5885" max="5885" width="3.42578125" style="59" customWidth="1"/>
    <col min="5886" max="5886" width="4.140625" style="59" bestFit="1" customWidth="1"/>
    <col min="5887" max="5887" width="15" style="59" customWidth="1"/>
    <col min="5888" max="5888" width="18.7109375" style="59" customWidth="1"/>
    <col min="5889" max="5889" width="16.7109375" style="59" customWidth="1"/>
    <col min="5890" max="5890" width="20.7109375" style="59" customWidth="1"/>
    <col min="5891" max="5891" width="16" style="59" bestFit="1" customWidth="1"/>
    <col min="5892" max="5892" width="10.7109375" style="59" bestFit="1" customWidth="1"/>
    <col min="5893" max="6140" width="9.140625" style="59"/>
    <col min="6141" max="6141" width="3.42578125" style="59" customWidth="1"/>
    <col min="6142" max="6142" width="4.140625" style="59" bestFit="1" customWidth="1"/>
    <col min="6143" max="6143" width="15" style="59" customWidth="1"/>
    <col min="6144" max="6144" width="18.7109375" style="59" customWidth="1"/>
    <col min="6145" max="6145" width="16.7109375" style="59" customWidth="1"/>
    <col min="6146" max="6146" width="20.7109375" style="59" customWidth="1"/>
    <col min="6147" max="6147" width="16" style="59" bestFit="1" customWidth="1"/>
    <col min="6148" max="6148" width="10.7109375" style="59" bestFit="1" customWidth="1"/>
    <col min="6149" max="6396" width="9.140625" style="59"/>
    <col min="6397" max="6397" width="3.42578125" style="59" customWidth="1"/>
    <col min="6398" max="6398" width="4.140625" style="59" bestFit="1" customWidth="1"/>
    <col min="6399" max="6399" width="15" style="59" customWidth="1"/>
    <col min="6400" max="6400" width="18.7109375" style="59" customWidth="1"/>
    <col min="6401" max="6401" width="16.7109375" style="59" customWidth="1"/>
    <col min="6402" max="6402" width="20.7109375" style="59" customWidth="1"/>
    <col min="6403" max="6403" width="16" style="59" bestFit="1" customWidth="1"/>
    <col min="6404" max="6404" width="10.7109375" style="59" bestFit="1" customWidth="1"/>
    <col min="6405" max="6652" width="9.140625" style="59"/>
    <col min="6653" max="6653" width="3.42578125" style="59" customWidth="1"/>
    <col min="6654" max="6654" width="4.140625" style="59" bestFit="1" customWidth="1"/>
    <col min="6655" max="6655" width="15" style="59" customWidth="1"/>
    <col min="6656" max="6656" width="18.7109375" style="59" customWidth="1"/>
    <col min="6657" max="6657" width="16.7109375" style="59" customWidth="1"/>
    <col min="6658" max="6658" width="20.7109375" style="59" customWidth="1"/>
    <col min="6659" max="6659" width="16" style="59" bestFit="1" customWidth="1"/>
    <col min="6660" max="6660" width="10.7109375" style="59" bestFit="1" customWidth="1"/>
    <col min="6661" max="6908" width="9.140625" style="59"/>
    <col min="6909" max="6909" width="3.42578125" style="59" customWidth="1"/>
    <col min="6910" max="6910" width="4.140625" style="59" bestFit="1" customWidth="1"/>
    <col min="6911" max="6911" width="15" style="59" customWidth="1"/>
    <col min="6912" max="6912" width="18.7109375" style="59" customWidth="1"/>
    <col min="6913" max="6913" width="16.7109375" style="59" customWidth="1"/>
    <col min="6914" max="6914" width="20.7109375" style="59" customWidth="1"/>
    <col min="6915" max="6915" width="16" style="59" bestFit="1" customWidth="1"/>
    <col min="6916" max="6916" width="10.7109375" style="59" bestFit="1" customWidth="1"/>
    <col min="6917" max="7164" width="9.140625" style="59"/>
    <col min="7165" max="7165" width="3.42578125" style="59" customWidth="1"/>
    <col min="7166" max="7166" width="4.140625" style="59" bestFit="1" customWidth="1"/>
    <col min="7167" max="7167" width="15" style="59" customWidth="1"/>
    <col min="7168" max="7168" width="18.7109375" style="59" customWidth="1"/>
    <col min="7169" max="7169" width="16.7109375" style="59" customWidth="1"/>
    <col min="7170" max="7170" width="20.7109375" style="59" customWidth="1"/>
    <col min="7171" max="7171" width="16" style="59" bestFit="1" customWidth="1"/>
    <col min="7172" max="7172" width="10.7109375" style="59" bestFit="1" customWidth="1"/>
    <col min="7173" max="7420" width="9.140625" style="59"/>
    <col min="7421" max="7421" width="3.42578125" style="59" customWidth="1"/>
    <col min="7422" max="7422" width="4.140625" style="59" bestFit="1" customWidth="1"/>
    <col min="7423" max="7423" width="15" style="59" customWidth="1"/>
    <col min="7424" max="7424" width="18.7109375" style="59" customWidth="1"/>
    <col min="7425" max="7425" width="16.7109375" style="59" customWidth="1"/>
    <col min="7426" max="7426" width="20.7109375" style="59" customWidth="1"/>
    <col min="7427" max="7427" width="16" style="59" bestFit="1" customWidth="1"/>
    <col min="7428" max="7428" width="10.7109375" style="59" bestFit="1" customWidth="1"/>
    <col min="7429" max="7676" width="9.140625" style="59"/>
    <col min="7677" max="7677" width="3.42578125" style="59" customWidth="1"/>
    <col min="7678" max="7678" width="4.140625" style="59" bestFit="1" customWidth="1"/>
    <col min="7679" max="7679" width="15" style="59" customWidth="1"/>
    <col min="7680" max="7680" width="18.7109375" style="59" customWidth="1"/>
    <col min="7681" max="7681" width="16.7109375" style="59" customWidth="1"/>
    <col min="7682" max="7682" width="20.7109375" style="59" customWidth="1"/>
    <col min="7683" max="7683" width="16" style="59" bestFit="1" customWidth="1"/>
    <col min="7684" max="7684" width="10.7109375" style="59" bestFit="1" customWidth="1"/>
    <col min="7685" max="7932" width="9.140625" style="59"/>
    <col min="7933" max="7933" width="3.42578125" style="59" customWidth="1"/>
    <col min="7934" max="7934" width="4.140625" style="59" bestFit="1" customWidth="1"/>
    <col min="7935" max="7935" width="15" style="59" customWidth="1"/>
    <col min="7936" max="7936" width="18.7109375" style="59" customWidth="1"/>
    <col min="7937" max="7937" width="16.7109375" style="59" customWidth="1"/>
    <col min="7938" max="7938" width="20.7109375" style="59" customWidth="1"/>
    <col min="7939" max="7939" width="16" style="59" bestFit="1" customWidth="1"/>
    <col min="7940" max="7940" width="10.7109375" style="59" bestFit="1" customWidth="1"/>
    <col min="7941" max="8188" width="9.140625" style="59"/>
    <col min="8189" max="8189" width="3.42578125" style="59" customWidth="1"/>
    <col min="8190" max="8190" width="4.140625" style="59" bestFit="1" customWidth="1"/>
    <col min="8191" max="8191" width="15" style="59" customWidth="1"/>
    <col min="8192" max="8192" width="18.7109375" style="59" customWidth="1"/>
    <col min="8193" max="8193" width="16.7109375" style="59" customWidth="1"/>
    <col min="8194" max="8194" width="20.7109375" style="59" customWidth="1"/>
    <col min="8195" max="8195" width="16" style="59" bestFit="1" customWidth="1"/>
    <col min="8196" max="8196" width="10.7109375" style="59" bestFit="1" customWidth="1"/>
    <col min="8197" max="8444" width="9.140625" style="59"/>
    <col min="8445" max="8445" width="3.42578125" style="59" customWidth="1"/>
    <col min="8446" max="8446" width="4.140625" style="59" bestFit="1" customWidth="1"/>
    <col min="8447" max="8447" width="15" style="59" customWidth="1"/>
    <col min="8448" max="8448" width="18.7109375" style="59" customWidth="1"/>
    <col min="8449" max="8449" width="16.7109375" style="59" customWidth="1"/>
    <col min="8450" max="8450" width="20.7109375" style="59" customWidth="1"/>
    <col min="8451" max="8451" width="16" style="59" bestFit="1" customWidth="1"/>
    <col min="8452" max="8452" width="10.7109375" style="59" bestFit="1" customWidth="1"/>
    <col min="8453" max="8700" width="9.140625" style="59"/>
    <col min="8701" max="8701" width="3.42578125" style="59" customWidth="1"/>
    <col min="8702" max="8702" width="4.140625" style="59" bestFit="1" customWidth="1"/>
    <col min="8703" max="8703" width="15" style="59" customWidth="1"/>
    <col min="8704" max="8704" width="18.7109375" style="59" customWidth="1"/>
    <col min="8705" max="8705" width="16.7109375" style="59" customWidth="1"/>
    <col min="8706" max="8706" width="20.7109375" style="59" customWidth="1"/>
    <col min="8707" max="8707" width="16" style="59" bestFit="1" customWidth="1"/>
    <col min="8708" max="8708" width="10.7109375" style="59" bestFit="1" customWidth="1"/>
    <col min="8709" max="8956" width="9.140625" style="59"/>
    <col min="8957" max="8957" width="3.42578125" style="59" customWidth="1"/>
    <col min="8958" max="8958" width="4.140625" style="59" bestFit="1" customWidth="1"/>
    <col min="8959" max="8959" width="15" style="59" customWidth="1"/>
    <col min="8960" max="8960" width="18.7109375" style="59" customWidth="1"/>
    <col min="8961" max="8961" width="16.7109375" style="59" customWidth="1"/>
    <col min="8962" max="8962" width="20.7109375" style="59" customWidth="1"/>
    <col min="8963" max="8963" width="16" style="59" bestFit="1" customWidth="1"/>
    <col min="8964" max="8964" width="10.7109375" style="59" bestFit="1" customWidth="1"/>
    <col min="8965" max="9212" width="9.140625" style="59"/>
    <col min="9213" max="9213" width="3.42578125" style="59" customWidth="1"/>
    <col min="9214" max="9214" width="4.140625" style="59" bestFit="1" customWidth="1"/>
    <col min="9215" max="9215" width="15" style="59" customWidth="1"/>
    <col min="9216" max="9216" width="18.7109375" style="59" customWidth="1"/>
    <col min="9217" max="9217" width="16.7109375" style="59" customWidth="1"/>
    <col min="9218" max="9218" width="20.7109375" style="59" customWidth="1"/>
    <col min="9219" max="9219" width="16" style="59" bestFit="1" customWidth="1"/>
    <col min="9220" max="9220" width="10.7109375" style="59" bestFit="1" customWidth="1"/>
    <col min="9221" max="9468" width="9.140625" style="59"/>
    <col min="9469" max="9469" width="3.42578125" style="59" customWidth="1"/>
    <col min="9470" max="9470" width="4.140625" style="59" bestFit="1" customWidth="1"/>
    <col min="9471" max="9471" width="15" style="59" customWidth="1"/>
    <col min="9472" max="9472" width="18.7109375" style="59" customWidth="1"/>
    <col min="9473" max="9473" width="16.7109375" style="59" customWidth="1"/>
    <col min="9474" max="9474" width="20.7109375" style="59" customWidth="1"/>
    <col min="9475" max="9475" width="16" style="59" bestFit="1" customWidth="1"/>
    <col min="9476" max="9476" width="10.7109375" style="59" bestFit="1" customWidth="1"/>
    <col min="9477" max="9724" width="9.140625" style="59"/>
    <col min="9725" max="9725" width="3.42578125" style="59" customWidth="1"/>
    <col min="9726" max="9726" width="4.140625" style="59" bestFit="1" customWidth="1"/>
    <col min="9727" max="9727" width="15" style="59" customWidth="1"/>
    <col min="9728" max="9728" width="18.7109375" style="59" customWidth="1"/>
    <col min="9729" max="9729" width="16.7109375" style="59" customWidth="1"/>
    <col min="9730" max="9730" width="20.7109375" style="59" customWidth="1"/>
    <col min="9731" max="9731" width="16" style="59" bestFit="1" customWidth="1"/>
    <col min="9732" max="9732" width="10.7109375" style="59" bestFit="1" customWidth="1"/>
    <col min="9733" max="9980" width="9.140625" style="59"/>
    <col min="9981" max="9981" width="3.42578125" style="59" customWidth="1"/>
    <col min="9982" max="9982" width="4.140625" style="59" bestFit="1" customWidth="1"/>
    <col min="9983" max="9983" width="15" style="59" customWidth="1"/>
    <col min="9984" max="9984" width="18.7109375" style="59" customWidth="1"/>
    <col min="9985" max="9985" width="16.7109375" style="59" customWidth="1"/>
    <col min="9986" max="9986" width="20.7109375" style="59" customWidth="1"/>
    <col min="9987" max="9987" width="16" style="59" bestFit="1" customWidth="1"/>
    <col min="9988" max="9988" width="10.7109375" style="59" bestFit="1" customWidth="1"/>
    <col min="9989" max="10236" width="9.140625" style="59"/>
    <col min="10237" max="10237" width="3.42578125" style="59" customWidth="1"/>
    <col min="10238" max="10238" width="4.140625" style="59" bestFit="1" customWidth="1"/>
    <col min="10239" max="10239" width="15" style="59" customWidth="1"/>
    <col min="10240" max="10240" width="18.7109375" style="59" customWidth="1"/>
    <col min="10241" max="10241" width="16.7109375" style="59" customWidth="1"/>
    <col min="10242" max="10242" width="20.7109375" style="59" customWidth="1"/>
    <col min="10243" max="10243" width="16" style="59" bestFit="1" customWidth="1"/>
    <col min="10244" max="10244" width="10.7109375" style="59" bestFit="1" customWidth="1"/>
    <col min="10245" max="10492" width="9.140625" style="59"/>
    <col min="10493" max="10493" width="3.42578125" style="59" customWidth="1"/>
    <col min="10494" max="10494" width="4.140625" style="59" bestFit="1" customWidth="1"/>
    <col min="10495" max="10495" width="15" style="59" customWidth="1"/>
    <col min="10496" max="10496" width="18.7109375" style="59" customWidth="1"/>
    <col min="10497" max="10497" width="16.7109375" style="59" customWidth="1"/>
    <col min="10498" max="10498" width="20.7109375" style="59" customWidth="1"/>
    <col min="10499" max="10499" width="16" style="59" bestFit="1" customWidth="1"/>
    <col min="10500" max="10500" width="10.7109375" style="59" bestFit="1" customWidth="1"/>
    <col min="10501" max="10748" width="9.140625" style="59"/>
    <col min="10749" max="10749" width="3.42578125" style="59" customWidth="1"/>
    <col min="10750" max="10750" width="4.140625" style="59" bestFit="1" customWidth="1"/>
    <col min="10751" max="10751" width="15" style="59" customWidth="1"/>
    <col min="10752" max="10752" width="18.7109375" style="59" customWidth="1"/>
    <col min="10753" max="10753" width="16.7109375" style="59" customWidth="1"/>
    <col min="10754" max="10754" width="20.7109375" style="59" customWidth="1"/>
    <col min="10755" max="10755" width="16" style="59" bestFit="1" customWidth="1"/>
    <col min="10756" max="10756" width="10.7109375" style="59" bestFit="1" customWidth="1"/>
    <col min="10757" max="11004" width="9.140625" style="59"/>
    <col min="11005" max="11005" width="3.42578125" style="59" customWidth="1"/>
    <col min="11006" max="11006" width="4.140625" style="59" bestFit="1" customWidth="1"/>
    <col min="11007" max="11007" width="15" style="59" customWidth="1"/>
    <col min="11008" max="11008" width="18.7109375" style="59" customWidth="1"/>
    <col min="11009" max="11009" width="16.7109375" style="59" customWidth="1"/>
    <col min="11010" max="11010" width="20.7109375" style="59" customWidth="1"/>
    <col min="11011" max="11011" width="16" style="59" bestFit="1" customWidth="1"/>
    <col min="11012" max="11012" width="10.7109375" style="59" bestFit="1" customWidth="1"/>
    <col min="11013" max="11260" width="9.140625" style="59"/>
    <col min="11261" max="11261" width="3.42578125" style="59" customWidth="1"/>
    <col min="11262" max="11262" width="4.140625" style="59" bestFit="1" customWidth="1"/>
    <col min="11263" max="11263" width="15" style="59" customWidth="1"/>
    <col min="11264" max="11264" width="18.7109375" style="59" customWidth="1"/>
    <col min="11265" max="11265" width="16.7109375" style="59" customWidth="1"/>
    <col min="11266" max="11266" width="20.7109375" style="59" customWidth="1"/>
    <col min="11267" max="11267" width="16" style="59" bestFit="1" customWidth="1"/>
    <col min="11268" max="11268" width="10.7109375" style="59" bestFit="1" customWidth="1"/>
    <col min="11269" max="11516" width="9.140625" style="59"/>
    <col min="11517" max="11517" width="3.42578125" style="59" customWidth="1"/>
    <col min="11518" max="11518" width="4.140625" style="59" bestFit="1" customWidth="1"/>
    <col min="11519" max="11519" width="15" style="59" customWidth="1"/>
    <col min="11520" max="11520" width="18.7109375" style="59" customWidth="1"/>
    <col min="11521" max="11521" width="16.7109375" style="59" customWidth="1"/>
    <col min="11522" max="11522" width="20.7109375" style="59" customWidth="1"/>
    <col min="11523" max="11523" width="16" style="59" bestFit="1" customWidth="1"/>
    <col min="11524" max="11524" width="10.7109375" style="59" bestFit="1" customWidth="1"/>
    <col min="11525" max="11772" width="9.140625" style="59"/>
    <col min="11773" max="11773" width="3.42578125" style="59" customWidth="1"/>
    <col min="11774" max="11774" width="4.140625" style="59" bestFit="1" customWidth="1"/>
    <col min="11775" max="11775" width="15" style="59" customWidth="1"/>
    <col min="11776" max="11776" width="18.7109375" style="59" customWidth="1"/>
    <col min="11777" max="11777" width="16.7109375" style="59" customWidth="1"/>
    <col min="11778" max="11778" width="20.7109375" style="59" customWidth="1"/>
    <col min="11779" max="11779" width="16" style="59" bestFit="1" customWidth="1"/>
    <col min="11780" max="11780" width="10.7109375" style="59" bestFit="1" customWidth="1"/>
    <col min="11781" max="12028" width="9.140625" style="59"/>
    <col min="12029" max="12029" width="3.42578125" style="59" customWidth="1"/>
    <col min="12030" max="12030" width="4.140625" style="59" bestFit="1" customWidth="1"/>
    <col min="12031" max="12031" width="15" style="59" customWidth="1"/>
    <col min="12032" max="12032" width="18.7109375" style="59" customWidth="1"/>
    <col min="12033" max="12033" width="16.7109375" style="59" customWidth="1"/>
    <col min="12034" max="12034" width="20.7109375" style="59" customWidth="1"/>
    <col min="12035" max="12035" width="16" style="59" bestFit="1" customWidth="1"/>
    <col min="12036" max="12036" width="10.7109375" style="59" bestFit="1" customWidth="1"/>
    <col min="12037" max="12284" width="9.140625" style="59"/>
    <col min="12285" max="12285" width="3.42578125" style="59" customWidth="1"/>
    <col min="12286" max="12286" width="4.140625" style="59" bestFit="1" customWidth="1"/>
    <col min="12287" max="12287" width="15" style="59" customWidth="1"/>
    <col min="12288" max="12288" width="18.7109375" style="59" customWidth="1"/>
    <col min="12289" max="12289" width="16.7109375" style="59" customWidth="1"/>
    <col min="12290" max="12290" width="20.7109375" style="59" customWidth="1"/>
    <col min="12291" max="12291" width="16" style="59" bestFit="1" customWidth="1"/>
    <col min="12292" max="12292" width="10.7109375" style="59" bestFit="1" customWidth="1"/>
    <col min="12293" max="12540" width="9.140625" style="59"/>
    <col min="12541" max="12541" width="3.42578125" style="59" customWidth="1"/>
    <col min="12542" max="12542" width="4.140625" style="59" bestFit="1" customWidth="1"/>
    <col min="12543" max="12543" width="15" style="59" customWidth="1"/>
    <col min="12544" max="12544" width="18.7109375" style="59" customWidth="1"/>
    <col min="12545" max="12545" width="16.7109375" style="59" customWidth="1"/>
    <col min="12546" max="12546" width="20.7109375" style="59" customWidth="1"/>
    <col min="12547" max="12547" width="16" style="59" bestFit="1" customWidth="1"/>
    <col min="12548" max="12548" width="10.7109375" style="59" bestFit="1" customWidth="1"/>
    <col min="12549" max="12796" width="9.140625" style="59"/>
    <col min="12797" max="12797" width="3.42578125" style="59" customWidth="1"/>
    <col min="12798" max="12798" width="4.140625" style="59" bestFit="1" customWidth="1"/>
    <col min="12799" max="12799" width="15" style="59" customWidth="1"/>
    <col min="12800" max="12800" width="18.7109375" style="59" customWidth="1"/>
    <col min="12801" max="12801" width="16.7109375" style="59" customWidth="1"/>
    <col min="12802" max="12802" width="20.7109375" style="59" customWidth="1"/>
    <col min="12803" max="12803" width="16" style="59" bestFit="1" customWidth="1"/>
    <col min="12804" max="12804" width="10.7109375" style="59" bestFit="1" customWidth="1"/>
    <col min="12805" max="13052" width="9.140625" style="59"/>
    <col min="13053" max="13053" width="3.42578125" style="59" customWidth="1"/>
    <col min="13054" max="13054" width="4.140625" style="59" bestFit="1" customWidth="1"/>
    <col min="13055" max="13055" width="15" style="59" customWidth="1"/>
    <col min="13056" max="13056" width="18.7109375" style="59" customWidth="1"/>
    <col min="13057" max="13057" width="16.7109375" style="59" customWidth="1"/>
    <col min="13058" max="13058" width="20.7109375" style="59" customWidth="1"/>
    <col min="13059" max="13059" width="16" style="59" bestFit="1" customWidth="1"/>
    <col min="13060" max="13060" width="10.7109375" style="59" bestFit="1" customWidth="1"/>
    <col min="13061" max="13308" width="9.140625" style="59"/>
    <col min="13309" max="13309" width="3.42578125" style="59" customWidth="1"/>
    <col min="13310" max="13310" width="4.140625" style="59" bestFit="1" customWidth="1"/>
    <col min="13311" max="13311" width="15" style="59" customWidth="1"/>
    <col min="13312" max="13312" width="18.7109375" style="59" customWidth="1"/>
    <col min="13313" max="13313" width="16.7109375" style="59" customWidth="1"/>
    <col min="13314" max="13314" width="20.7109375" style="59" customWidth="1"/>
    <col min="13315" max="13315" width="16" style="59" bestFit="1" customWidth="1"/>
    <col min="13316" max="13316" width="10.7109375" style="59" bestFit="1" customWidth="1"/>
    <col min="13317" max="13564" width="9.140625" style="59"/>
    <col min="13565" max="13565" width="3.42578125" style="59" customWidth="1"/>
    <col min="13566" max="13566" width="4.140625" style="59" bestFit="1" customWidth="1"/>
    <col min="13567" max="13567" width="15" style="59" customWidth="1"/>
    <col min="13568" max="13568" width="18.7109375" style="59" customWidth="1"/>
    <col min="13569" max="13569" width="16.7109375" style="59" customWidth="1"/>
    <col min="13570" max="13570" width="20.7109375" style="59" customWidth="1"/>
    <col min="13571" max="13571" width="16" style="59" bestFit="1" customWidth="1"/>
    <col min="13572" max="13572" width="10.7109375" style="59" bestFit="1" customWidth="1"/>
    <col min="13573" max="13820" width="9.140625" style="59"/>
    <col min="13821" max="13821" width="3.42578125" style="59" customWidth="1"/>
    <col min="13822" max="13822" width="4.140625" style="59" bestFit="1" customWidth="1"/>
    <col min="13823" max="13823" width="15" style="59" customWidth="1"/>
    <col min="13824" max="13824" width="18.7109375" style="59" customWidth="1"/>
    <col min="13825" max="13825" width="16.7109375" style="59" customWidth="1"/>
    <col min="13826" max="13826" width="20.7109375" style="59" customWidth="1"/>
    <col min="13827" max="13827" width="16" style="59" bestFit="1" customWidth="1"/>
    <col min="13828" max="13828" width="10.7109375" style="59" bestFit="1" customWidth="1"/>
    <col min="13829" max="14076" width="9.140625" style="59"/>
    <col min="14077" max="14077" width="3.42578125" style="59" customWidth="1"/>
    <col min="14078" max="14078" width="4.140625" style="59" bestFit="1" customWidth="1"/>
    <col min="14079" max="14079" width="15" style="59" customWidth="1"/>
    <col min="14080" max="14080" width="18.7109375" style="59" customWidth="1"/>
    <col min="14081" max="14081" width="16.7109375" style="59" customWidth="1"/>
    <col min="14082" max="14082" width="20.7109375" style="59" customWidth="1"/>
    <col min="14083" max="14083" width="16" style="59" bestFit="1" customWidth="1"/>
    <col min="14084" max="14084" width="10.7109375" style="59" bestFit="1" customWidth="1"/>
    <col min="14085" max="14332" width="9.140625" style="59"/>
    <col min="14333" max="14333" width="3.42578125" style="59" customWidth="1"/>
    <col min="14334" max="14334" width="4.140625" style="59" bestFit="1" customWidth="1"/>
    <col min="14335" max="14335" width="15" style="59" customWidth="1"/>
    <col min="14336" max="14336" width="18.7109375" style="59" customWidth="1"/>
    <col min="14337" max="14337" width="16.7109375" style="59" customWidth="1"/>
    <col min="14338" max="14338" width="20.7109375" style="59" customWidth="1"/>
    <col min="14339" max="14339" width="16" style="59" bestFit="1" customWidth="1"/>
    <col min="14340" max="14340" width="10.7109375" style="59" bestFit="1" customWidth="1"/>
    <col min="14341" max="14588" width="9.140625" style="59"/>
    <col min="14589" max="14589" width="3.42578125" style="59" customWidth="1"/>
    <col min="14590" max="14590" width="4.140625" style="59" bestFit="1" customWidth="1"/>
    <col min="14591" max="14591" width="15" style="59" customWidth="1"/>
    <col min="14592" max="14592" width="18.7109375" style="59" customWidth="1"/>
    <col min="14593" max="14593" width="16.7109375" style="59" customWidth="1"/>
    <col min="14594" max="14594" width="20.7109375" style="59" customWidth="1"/>
    <col min="14595" max="14595" width="16" style="59" bestFit="1" customWidth="1"/>
    <col min="14596" max="14596" width="10.7109375" style="59" bestFit="1" customWidth="1"/>
    <col min="14597" max="14844" width="9.140625" style="59"/>
    <col min="14845" max="14845" width="3.42578125" style="59" customWidth="1"/>
    <col min="14846" max="14846" width="4.140625" style="59" bestFit="1" customWidth="1"/>
    <col min="14847" max="14847" width="15" style="59" customWidth="1"/>
    <col min="14848" max="14848" width="18.7109375" style="59" customWidth="1"/>
    <col min="14849" max="14849" width="16.7109375" style="59" customWidth="1"/>
    <col min="14850" max="14850" width="20.7109375" style="59" customWidth="1"/>
    <col min="14851" max="14851" width="16" style="59" bestFit="1" customWidth="1"/>
    <col min="14852" max="14852" width="10.7109375" style="59" bestFit="1" customWidth="1"/>
    <col min="14853" max="15100" width="9.140625" style="59"/>
    <col min="15101" max="15101" width="3.42578125" style="59" customWidth="1"/>
    <col min="15102" max="15102" width="4.140625" style="59" bestFit="1" customWidth="1"/>
    <col min="15103" max="15103" width="15" style="59" customWidth="1"/>
    <col min="15104" max="15104" width="18.7109375" style="59" customWidth="1"/>
    <col min="15105" max="15105" width="16.7109375" style="59" customWidth="1"/>
    <col min="15106" max="15106" width="20.7109375" style="59" customWidth="1"/>
    <col min="15107" max="15107" width="16" style="59" bestFit="1" customWidth="1"/>
    <col min="15108" max="15108" width="10.7109375" style="59" bestFit="1" customWidth="1"/>
    <col min="15109" max="15356" width="9.140625" style="59"/>
    <col min="15357" max="15357" width="3.42578125" style="59" customWidth="1"/>
    <col min="15358" max="15358" width="4.140625" style="59" bestFit="1" customWidth="1"/>
    <col min="15359" max="15359" width="15" style="59" customWidth="1"/>
    <col min="15360" max="15360" width="18.7109375" style="59" customWidth="1"/>
    <col min="15361" max="15361" width="16.7109375" style="59" customWidth="1"/>
    <col min="15362" max="15362" width="20.7109375" style="59" customWidth="1"/>
    <col min="15363" max="15363" width="16" style="59" bestFit="1" customWidth="1"/>
    <col min="15364" max="15364" width="10.7109375" style="59" bestFit="1" customWidth="1"/>
    <col min="15365" max="15612" width="9.140625" style="59"/>
    <col min="15613" max="15613" width="3.42578125" style="59" customWidth="1"/>
    <col min="15614" max="15614" width="4.140625" style="59" bestFit="1" customWidth="1"/>
    <col min="15615" max="15615" width="15" style="59" customWidth="1"/>
    <col min="15616" max="15616" width="18.7109375" style="59" customWidth="1"/>
    <col min="15617" max="15617" width="16.7109375" style="59" customWidth="1"/>
    <col min="15618" max="15618" width="20.7109375" style="59" customWidth="1"/>
    <col min="15619" max="15619" width="16" style="59" bestFit="1" customWidth="1"/>
    <col min="15620" max="15620" width="10.7109375" style="59" bestFit="1" customWidth="1"/>
    <col min="15621" max="15868" width="9.140625" style="59"/>
    <col min="15869" max="15869" width="3.42578125" style="59" customWidth="1"/>
    <col min="15870" max="15870" width="4.140625" style="59" bestFit="1" customWidth="1"/>
    <col min="15871" max="15871" width="15" style="59" customWidth="1"/>
    <col min="15872" max="15872" width="18.7109375" style="59" customWidth="1"/>
    <col min="15873" max="15873" width="16.7109375" style="59" customWidth="1"/>
    <col min="15874" max="15874" width="20.7109375" style="59" customWidth="1"/>
    <col min="15875" max="15875" width="16" style="59" bestFit="1" customWidth="1"/>
    <col min="15876" max="15876" width="10.7109375" style="59" bestFit="1" customWidth="1"/>
    <col min="15877" max="16124" width="9.140625" style="59"/>
    <col min="16125" max="16125" width="3.42578125" style="59" customWidth="1"/>
    <col min="16126" max="16126" width="4.140625" style="59" bestFit="1" customWidth="1"/>
    <col min="16127" max="16127" width="15" style="59" customWidth="1"/>
    <col min="16128" max="16128" width="18.7109375" style="59" customWidth="1"/>
    <col min="16129" max="16129" width="16.7109375" style="59" customWidth="1"/>
    <col min="16130" max="16130" width="20.7109375" style="59" customWidth="1"/>
    <col min="16131" max="16131" width="16" style="59" bestFit="1" customWidth="1"/>
    <col min="16132" max="16132" width="10.7109375" style="59" bestFit="1" customWidth="1"/>
    <col min="16133" max="16384" width="9.140625" style="59"/>
  </cols>
  <sheetData>
    <row r="1" spans="1:9" ht="25.5">
      <c r="A1" s="58" t="s">
        <v>124</v>
      </c>
      <c r="B1" s="58"/>
      <c r="C1" s="58"/>
      <c r="D1" s="58"/>
      <c r="E1" s="58"/>
      <c r="F1" s="58"/>
      <c r="G1" s="58"/>
      <c r="H1" s="58"/>
      <c r="I1" s="58"/>
    </row>
    <row r="2" spans="1:9" ht="26.25" thickBot="1">
      <c r="A2" s="60" t="s">
        <v>84</v>
      </c>
      <c r="B2" s="61"/>
      <c r="C2" s="61"/>
      <c r="D2" s="61"/>
      <c r="E2" s="61"/>
      <c r="F2" s="61"/>
      <c r="G2" s="61"/>
      <c r="H2" s="61"/>
      <c r="I2" s="61"/>
    </row>
    <row r="3" spans="1:9" ht="25.5">
      <c r="A3" s="62" t="s">
        <v>85</v>
      </c>
      <c r="B3" s="62" t="s">
        <v>86</v>
      </c>
      <c r="C3" s="63" t="s">
        <v>87</v>
      </c>
      <c r="D3" s="64"/>
      <c r="E3" s="65"/>
      <c r="F3" s="63" t="s">
        <v>88</v>
      </c>
      <c r="G3" s="64"/>
      <c r="H3" s="64"/>
      <c r="I3" s="66" t="s">
        <v>89</v>
      </c>
    </row>
    <row r="4" spans="1:9" ht="26.25" thickBot="1">
      <c r="A4" s="67"/>
      <c r="B4" s="67"/>
      <c r="C4" s="68" t="s">
        <v>90</v>
      </c>
      <c r="D4" s="68" t="s">
        <v>91</v>
      </c>
      <c r="E4" s="68" t="s">
        <v>92</v>
      </c>
      <c r="F4" s="68" t="s">
        <v>90</v>
      </c>
      <c r="G4" s="68" t="s">
        <v>91</v>
      </c>
      <c r="H4" s="69" t="s">
        <v>92</v>
      </c>
      <c r="I4" s="70"/>
    </row>
    <row r="5" spans="1:9" ht="25.5">
      <c r="A5" s="71">
        <v>1</v>
      </c>
      <c r="B5" s="71" t="s">
        <v>93</v>
      </c>
      <c r="C5" s="72">
        <v>6543.31</v>
      </c>
      <c r="D5" s="72">
        <v>7949.33</v>
      </c>
      <c r="E5" s="73">
        <f t="shared" ref="E5:E35" si="0">D5/C5*100</f>
        <v>121.48790138324486</v>
      </c>
      <c r="F5" s="72">
        <v>7214.34</v>
      </c>
      <c r="G5" s="72">
        <v>7910.65</v>
      </c>
      <c r="H5" s="73">
        <f t="shared" ref="H5:H35" si="1">G5/F5*100</f>
        <v>109.65174915515486</v>
      </c>
      <c r="I5" s="74">
        <f t="shared" ref="I5:I35" si="2">E5-H5</f>
        <v>11.83615222809</v>
      </c>
    </row>
    <row r="6" spans="1:9" ht="25.5">
      <c r="A6" s="71">
        <v>2</v>
      </c>
      <c r="B6" s="71" t="s">
        <v>94</v>
      </c>
      <c r="C6" s="72">
        <v>2700.31</v>
      </c>
      <c r="D6" s="72">
        <v>3177.53</v>
      </c>
      <c r="E6" s="73">
        <f t="shared" si="0"/>
        <v>117.67278571719544</v>
      </c>
      <c r="F6" s="72">
        <v>2486.08</v>
      </c>
      <c r="G6" s="72">
        <v>2837.41</v>
      </c>
      <c r="H6" s="73">
        <f t="shared" si="1"/>
        <v>114.1318863431587</v>
      </c>
      <c r="I6" s="73">
        <f t="shared" si="2"/>
        <v>3.5408993740367407</v>
      </c>
    </row>
    <row r="7" spans="1:9" ht="25.5">
      <c r="A7" s="71">
        <v>3</v>
      </c>
      <c r="B7" s="71" t="s">
        <v>95</v>
      </c>
      <c r="C7" s="72">
        <v>5063.6544000000004</v>
      </c>
      <c r="D7" s="72">
        <v>5627.2777999999998</v>
      </c>
      <c r="E7" s="73">
        <f t="shared" si="0"/>
        <v>111.13076358449739</v>
      </c>
      <c r="F7" s="72">
        <v>3909.6142477680005</v>
      </c>
      <c r="G7" s="72">
        <v>5228.0632112740004</v>
      </c>
      <c r="H7" s="73">
        <f t="shared" si="1"/>
        <v>133.72324940392016</v>
      </c>
      <c r="I7" s="73">
        <f t="shared" si="2"/>
        <v>-22.592485819422777</v>
      </c>
    </row>
    <row r="8" spans="1:9" ht="25.5">
      <c r="A8" s="71">
        <v>4</v>
      </c>
      <c r="B8" s="71" t="s">
        <v>96</v>
      </c>
      <c r="C8" s="72">
        <v>7626.47</v>
      </c>
      <c r="D8" s="72">
        <v>8308.56</v>
      </c>
      <c r="E8" s="73">
        <f t="shared" si="0"/>
        <v>108.94371839133963</v>
      </c>
      <c r="F8" s="72">
        <v>7711.37</v>
      </c>
      <c r="G8" s="72">
        <v>8437.19</v>
      </c>
      <c r="H8" s="73">
        <f t="shared" si="1"/>
        <v>109.41233529191312</v>
      </c>
      <c r="I8" s="73">
        <f t="shared" si="2"/>
        <v>-0.46861690057349392</v>
      </c>
    </row>
    <row r="9" spans="1:9" ht="25.5">
      <c r="A9" s="71">
        <v>5</v>
      </c>
      <c r="B9" s="71" t="s">
        <v>97</v>
      </c>
      <c r="C9" s="72">
        <v>5089</v>
      </c>
      <c r="D9" s="72">
        <v>5514.33</v>
      </c>
      <c r="E9" s="73">
        <f t="shared" si="0"/>
        <v>108.35783061505207</v>
      </c>
      <c r="F9" s="72">
        <v>5355.58</v>
      </c>
      <c r="G9" s="72">
        <v>5559.05</v>
      </c>
      <c r="H9" s="73">
        <f t="shared" si="1"/>
        <v>103.79921502432975</v>
      </c>
      <c r="I9" s="73">
        <f t="shared" si="2"/>
        <v>4.5586155907223116</v>
      </c>
    </row>
    <row r="10" spans="1:9" ht="25.5">
      <c r="A10" s="71">
        <v>6</v>
      </c>
      <c r="B10" s="71" t="s">
        <v>98</v>
      </c>
      <c r="C10" s="72">
        <v>4223.1334999999999</v>
      </c>
      <c r="D10" s="72">
        <v>4487.3932999999997</v>
      </c>
      <c r="E10" s="73">
        <f t="shared" si="0"/>
        <v>106.25743420140519</v>
      </c>
      <c r="F10" s="72">
        <v>4248.9210999999996</v>
      </c>
      <c r="G10" s="72">
        <v>4447.2563000000009</v>
      </c>
      <c r="H10" s="73">
        <f t="shared" si="1"/>
        <v>104.66789557471428</v>
      </c>
      <c r="I10" s="73">
        <f t="shared" si="2"/>
        <v>1.58953862669091</v>
      </c>
    </row>
    <row r="11" spans="1:9" ht="25.5">
      <c r="A11" s="71">
        <v>7</v>
      </c>
      <c r="B11" s="71" t="s">
        <v>99</v>
      </c>
      <c r="C11" s="72">
        <v>2853.5398999999998</v>
      </c>
      <c r="D11" s="72">
        <v>3004.0339000000004</v>
      </c>
      <c r="E11" s="73">
        <f t="shared" si="0"/>
        <v>105.27394062371445</v>
      </c>
      <c r="F11" s="72">
        <v>7768.7224999999999</v>
      </c>
      <c r="G11" s="72">
        <v>4961.7346400000006</v>
      </c>
      <c r="H11" s="73">
        <f t="shared" si="1"/>
        <v>63.868089508925067</v>
      </c>
      <c r="I11" s="73">
        <f t="shared" si="2"/>
        <v>41.405851114789385</v>
      </c>
    </row>
    <row r="12" spans="1:9" ht="25.5">
      <c r="A12" s="71">
        <v>8</v>
      </c>
      <c r="B12" s="71" t="s">
        <v>100</v>
      </c>
      <c r="C12" s="72">
        <v>2560.2279999999992</v>
      </c>
      <c r="D12" s="72">
        <v>2583.6959999999999</v>
      </c>
      <c r="E12" s="73">
        <f t="shared" si="0"/>
        <v>100.91663711200725</v>
      </c>
      <c r="F12" s="72">
        <v>2131.855</v>
      </c>
      <c r="G12" s="72">
        <v>2199.0288000000005</v>
      </c>
      <c r="H12" s="73">
        <f t="shared" si="1"/>
        <v>103.15095538861698</v>
      </c>
      <c r="I12" s="73">
        <f t="shared" si="2"/>
        <v>-2.2343182766097271</v>
      </c>
    </row>
    <row r="13" spans="1:9" ht="25.5">
      <c r="A13" s="71">
        <v>9</v>
      </c>
      <c r="B13" s="71" t="s">
        <v>101</v>
      </c>
      <c r="C13" s="72">
        <v>9457.93</v>
      </c>
      <c r="D13" s="72">
        <v>9265.8700000000008</v>
      </c>
      <c r="E13" s="73">
        <f t="shared" si="0"/>
        <v>97.969323097125908</v>
      </c>
      <c r="F13" s="72">
        <v>9664.49</v>
      </c>
      <c r="G13" s="72">
        <v>10478.093000000001</v>
      </c>
      <c r="H13" s="73">
        <f t="shared" si="1"/>
        <v>108.41847836771524</v>
      </c>
      <c r="I13" s="73">
        <f t="shared" si="2"/>
        <v>-10.44915527058933</v>
      </c>
    </row>
    <row r="14" spans="1:9" ht="25.5">
      <c r="A14" s="71">
        <v>10</v>
      </c>
      <c r="B14" s="71" t="s">
        <v>102</v>
      </c>
      <c r="C14" s="72">
        <v>8816.9858000000004</v>
      </c>
      <c r="D14" s="72">
        <v>8636.7158999999992</v>
      </c>
      <c r="E14" s="73">
        <f t="shared" si="0"/>
        <v>97.955424857324815</v>
      </c>
      <c r="F14" s="72">
        <v>8963.7082000000009</v>
      </c>
      <c r="G14" s="72">
        <v>8535.1268</v>
      </c>
      <c r="H14" s="73">
        <f t="shared" si="1"/>
        <v>95.21870424117553</v>
      </c>
      <c r="I14" s="73">
        <f t="shared" si="2"/>
        <v>2.7367206161492845</v>
      </c>
    </row>
    <row r="15" spans="1:9" ht="25.5">
      <c r="A15" s="71">
        <v>11</v>
      </c>
      <c r="B15" s="71" t="s">
        <v>103</v>
      </c>
      <c r="C15" s="72">
        <v>10076.41</v>
      </c>
      <c r="D15" s="72">
        <v>9796.6299999999992</v>
      </c>
      <c r="E15" s="73">
        <f t="shared" si="0"/>
        <v>97.223415879266511</v>
      </c>
      <c r="F15" s="72">
        <v>9884.84</v>
      </c>
      <c r="G15" s="72">
        <v>10092.99</v>
      </c>
      <c r="H15" s="73">
        <f t="shared" si="1"/>
        <v>102.10574981486802</v>
      </c>
      <c r="I15" s="73">
        <f t="shared" si="2"/>
        <v>-4.8823339356015083</v>
      </c>
    </row>
    <row r="16" spans="1:9" ht="25.5">
      <c r="A16" s="71">
        <v>12</v>
      </c>
      <c r="B16" s="71" t="s">
        <v>104</v>
      </c>
      <c r="C16" s="72">
        <v>3862.1761999999999</v>
      </c>
      <c r="D16" s="72">
        <v>3754.5616999999997</v>
      </c>
      <c r="E16" s="73">
        <f t="shared" si="0"/>
        <v>97.213630491534801</v>
      </c>
      <c r="F16" s="72">
        <v>3941.6188999999999</v>
      </c>
      <c r="G16" s="72">
        <v>3588.7252000000003</v>
      </c>
      <c r="H16" s="73">
        <f t="shared" si="1"/>
        <v>91.046985795608009</v>
      </c>
      <c r="I16" s="73">
        <f t="shared" si="2"/>
        <v>6.1666446959267915</v>
      </c>
    </row>
    <row r="17" spans="1:9" ht="25.5">
      <c r="A17" s="71">
        <v>13</v>
      </c>
      <c r="B17" s="71" t="s">
        <v>105</v>
      </c>
      <c r="C17" s="72">
        <v>6387.0504800000008</v>
      </c>
      <c r="D17" s="72">
        <v>6080.0486000000001</v>
      </c>
      <c r="E17" s="73">
        <f t="shared" si="0"/>
        <v>95.193370070248747</v>
      </c>
      <c r="F17" s="72">
        <v>6523.3104000000003</v>
      </c>
      <c r="G17" s="72">
        <v>5961.5472</v>
      </c>
      <c r="H17" s="73">
        <f t="shared" si="1"/>
        <v>91.388372382218691</v>
      </c>
      <c r="I17" s="73">
        <f t="shared" si="2"/>
        <v>3.8049976880300562</v>
      </c>
    </row>
    <row r="18" spans="1:9" ht="25.5">
      <c r="A18" s="71">
        <v>14</v>
      </c>
      <c r="B18" s="71" t="s">
        <v>106</v>
      </c>
      <c r="C18" s="72">
        <v>9573.8841000000011</v>
      </c>
      <c r="D18" s="72">
        <v>8972.9768999999997</v>
      </c>
      <c r="E18" s="73">
        <f t="shared" si="0"/>
        <v>93.723475302985946</v>
      </c>
      <c r="F18" s="72">
        <v>9571.77</v>
      </c>
      <c r="G18" s="72">
        <v>9135.56</v>
      </c>
      <c r="H18" s="73">
        <f t="shared" si="1"/>
        <v>95.442744654332472</v>
      </c>
      <c r="I18" s="73">
        <f t="shared" si="2"/>
        <v>-1.7192693513465258</v>
      </c>
    </row>
    <row r="19" spans="1:9" ht="25.5">
      <c r="A19" s="71">
        <v>15</v>
      </c>
      <c r="B19" s="71" t="s">
        <v>107</v>
      </c>
      <c r="C19" s="72">
        <v>4335.4399999999996</v>
      </c>
      <c r="D19" s="72">
        <v>3972.78</v>
      </c>
      <c r="E19" s="73">
        <f t="shared" si="0"/>
        <v>91.634989758824958</v>
      </c>
      <c r="F19" s="72">
        <v>3951.7251999999994</v>
      </c>
      <c r="G19" s="72">
        <v>3626.7858000000001</v>
      </c>
      <c r="H19" s="73">
        <f t="shared" si="1"/>
        <v>91.777277428096482</v>
      </c>
      <c r="I19" s="73">
        <f t="shared" si="2"/>
        <v>-0.14228766927152492</v>
      </c>
    </row>
    <row r="20" spans="1:9" ht="25.5">
      <c r="A20" s="71">
        <v>16</v>
      </c>
      <c r="B20" s="71" t="s">
        <v>108</v>
      </c>
      <c r="C20" s="72">
        <v>5878.2433999999994</v>
      </c>
      <c r="D20" s="72">
        <v>5276.652000000001</v>
      </c>
      <c r="E20" s="73">
        <f t="shared" si="0"/>
        <v>89.765796360184765</v>
      </c>
      <c r="F20" s="72">
        <v>5971.361100000001</v>
      </c>
      <c r="G20" s="72">
        <v>4933.7813000000006</v>
      </c>
      <c r="H20" s="73">
        <f t="shared" si="1"/>
        <v>82.624065391054643</v>
      </c>
      <c r="I20" s="73">
        <f t="shared" si="2"/>
        <v>7.1417309691301227</v>
      </c>
    </row>
    <row r="21" spans="1:9" ht="25.5">
      <c r="A21" s="71">
        <v>17</v>
      </c>
      <c r="B21" s="71" t="s">
        <v>109</v>
      </c>
      <c r="C21" s="72">
        <v>14229.78</v>
      </c>
      <c r="D21" s="72">
        <v>12684.13</v>
      </c>
      <c r="E21" s="73">
        <f t="shared" si="0"/>
        <v>89.137920614373513</v>
      </c>
      <c r="F21" s="72">
        <v>14831.19</v>
      </c>
      <c r="G21" s="72">
        <v>12151.84</v>
      </c>
      <c r="H21" s="73">
        <f t="shared" si="1"/>
        <v>81.93435590805592</v>
      </c>
      <c r="I21" s="73">
        <f t="shared" si="2"/>
        <v>7.2035647063175929</v>
      </c>
    </row>
    <row r="22" spans="1:9" ht="25.5">
      <c r="A22" s="71">
        <v>18</v>
      </c>
      <c r="B22" s="71" t="s">
        <v>110</v>
      </c>
      <c r="C22" s="72">
        <v>7378.4842999999992</v>
      </c>
      <c r="D22" s="72">
        <v>6525.6202000000003</v>
      </c>
      <c r="E22" s="73">
        <f t="shared" si="0"/>
        <v>88.441201941705032</v>
      </c>
      <c r="F22" s="72">
        <v>6836.67</v>
      </c>
      <c r="G22" s="72">
        <v>5973.03</v>
      </c>
      <c r="H22" s="73">
        <f t="shared" si="1"/>
        <v>87.36753419427879</v>
      </c>
      <c r="I22" s="73">
        <f t="shared" si="2"/>
        <v>1.0736677474262422</v>
      </c>
    </row>
    <row r="23" spans="1:9" ht="25.5">
      <c r="A23" s="71">
        <v>19</v>
      </c>
      <c r="B23" s="71" t="s">
        <v>111</v>
      </c>
      <c r="C23" s="72">
        <v>5556.92</v>
      </c>
      <c r="D23" s="72">
        <v>4534.9427999999998</v>
      </c>
      <c r="E23" s="73">
        <f t="shared" si="0"/>
        <v>81.608927247468017</v>
      </c>
      <c r="F23" s="72">
        <v>5271.7465999999995</v>
      </c>
      <c r="G23" s="72">
        <v>4503.2623999999996</v>
      </c>
      <c r="H23" s="73">
        <f t="shared" si="1"/>
        <v>85.422588407416995</v>
      </c>
      <c r="I23" s="73">
        <f t="shared" si="2"/>
        <v>-3.8136611599489783</v>
      </c>
    </row>
    <row r="24" spans="1:9" ht="25.5">
      <c r="A24" s="71">
        <v>20</v>
      </c>
      <c r="B24" s="71" t="s">
        <v>112</v>
      </c>
      <c r="C24" s="72">
        <v>6214.97</v>
      </c>
      <c r="D24" s="72">
        <v>4890.3</v>
      </c>
      <c r="E24" s="73">
        <f t="shared" si="0"/>
        <v>78.685818274263596</v>
      </c>
      <c r="F24" s="72">
        <v>6097.82</v>
      </c>
      <c r="G24" s="72">
        <v>4874.97</v>
      </c>
      <c r="H24" s="73">
        <f t="shared" si="1"/>
        <v>79.946111889166957</v>
      </c>
      <c r="I24" s="73">
        <f t="shared" si="2"/>
        <v>-1.260293614903361</v>
      </c>
    </row>
    <row r="25" spans="1:9" ht="25.5">
      <c r="A25" s="71">
        <v>21</v>
      </c>
      <c r="B25" s="71" t="s">
        <v>113</v>
      </c>
      <c r="C25" s="72">
        <v>481273.33</v>
      </c>
      <c r="D25" s="72">
        <v>378104.17</v>
      </c>
      <c r="E25" s="73">
        <f t="shared" si="0"/>
        <v>78.563291674608266</v>
      </c>
      <c r="F25" s="72">
        <v>482087.08</v>
      </c>
      <c r="G25" s="72">
        <v>378378.36</v>
      </c>
      <c r="H25" s="73">
        <f t="shared" si="1"/>
        <v>78.487554572091</v>
      </c>
      <c r="I25" s="73">
        <f t="shared" si="2"/>
        <v>7.5737102517265953E-2</v>
      </c>
    </row>
    <row r="26" spans="1:9" ht="25.5">
      <c r="A26" s="71">
        <v>22</v>
      </c>
      <c r="B26" s="71" t="s">
        <v>114</v>
      </c>
      <c r="C26" s="72">
        <v>27509.46</v>
      </c>
      <c r="D26" s="72">
        <v>21221.53</v>
      </c>
      <c r="E26" s="73">
        <f t="shared" si="0"/>
        <v>77.142662923954148</v>
      </c>
      <c r="F26" s="72">
        <v>27011.359699999997</v>
      </c>
      <c r="G26" s="72">
        <v>21571.925999999999</v>
      </c>
      <c r="H26" s="73">
        <f t="shared" si="1"/>
        <v>79.862421735104292</v>
      </c>
      <c r="I26" s="73">
        <f t="shared" si="2"/>
        <v>-2.7197588111501432</v>
      </c>
    </row>
    <row r="27" spans="1:9" ht="25.5">
      <c r="A27" s="71">
        <v>23</v>
      </c>
      <c r="B27" s="71" t="s">
        <v>115</v>
      </c>
      <c r="C27" s="72">
        <v>4701.0990581460001</v>
      </c>
      <c r="D27" s="72">
        <v>3467.9673539149999</v>
      </c>
      <c r="E27" s="73">
        <f t="shared" si="0"/>
        <v>73.769289075195161</v>
      </c>
      <c r="F27" s="72">
        <v>4827.8222085799998</v>
      </c>
      <c r="G27" s="72">
        <v>3441.682146656</v>
      </c>
      <c r="H27" s="73">
        <f t="shared" si="1"/>
        <v>71.288502309373499</v>
      </c>
      <c r="I27" s="73">
        <f t="shared" si="2"/>
        <v>2.4807867658216622</v>
      </c>
    </row>
    <row r="28" spans="1:9" ht="25.5">
      <c r="A28" s="71">
        <v>24</v>
      </c>
      <c r="B28" s="71" t="s">
        <v>116</v>
      </c>
      <c r="C28" s="72">
        <v>3121.4112</v>
      </c>
      <c r="D28" s="72">
        <v>2156.8831</v>
      </c>
      <c r="E28" s="73">
        <f t="shared" si="0"/>
        <v>69.099614302659006</v>
      </c>
      <c r="F28" s="72">
        <v>4620.2629000000006</v>
      </c>
      <c r="G28" s="72">
        <v>4287.2802000000001</v>
      </c>
      <c r="H28" s="73">
        <f t="shared" si="1"/>
        <v>92.792992364135813</v>
      </c>
      <c r="I28" s="73">
        <f t="shared" si="2"/>
        <v>-23.693378061476807</v>
      </c>
    </row>
    <row r="29" spans="1:9" ht="25.5">
      <c r="A29" s="71">
        <v>25</v>
      </c>
      <c r="B29" s="71" t="s">
        <v>117</v>
      </c>
      <c r="C29" s="72">
        <v>13500.869999999999</v>
      </c>
      <c r="D29" s="72">
        <v>8685.2199999999993</v>
      </c>
      <c r="E29" s="73">
        <f t="shared" si="0"/>
        <v>64.330817199187905</v>
      </c>
      <c r="F29" s="72">
        <v>13513</v>
      </c>
      <c r="G29" s="72">
        <v>8626.42</v>
      </c>
      <c r="H29" s="73">
        <f t="shared" si="1"/>
        <v>63.83793384148597</v>
      </c>
      <c r="I29" s="73">
        <f t="shared" si="2"/>
        <v>0.4928833577019347</v>
      </c>
    </row>
    <row r="30" spans="1:9" ht="25.5">
      <c r="A30" s="71">
        <v>26</v>
      </c>
      <c r="B30" s="71" t="s">
        <v>118</v>
      </c>
      <c r="C30" s="72">
        <v>17983.734768666996</v>
      </c>
      <c r="D30" s="72">
        <v>11520.678810283</v>
      </c>
      <c r="E30" s="73">
        <f t="shared" si="0"/>
        <v>64.061658818253036</v>
      </c>
      <c r="F30" s="72">
        <v>25840.422272135005</v>
      </c>
      <c r="G30" s="72">
        <v>14474.356214916001</v>
      </c>
      <c r="H30" s="73">
        <f t="shared" si="1"/>
        <v>56.014395053150544</v>
      </c>
      <c r="I30" s="73">
        <f t="shared" si="2"/>
        <v>8.0472637651024925</v>
      </c>
    </row>
    <row r="31" spans="1:9" ht="25.5">
      <c r="A31" s="71">
        <v>27</v>
      </c>
      <c r="B31" s="71" t="s">
        <v>119</v>
      </c>
      <c r="C31" s="72">
        <v>49003.95</v>
      </c>
      <c r="D31" s="72">
        <v>29377.8</v>
      </c>
      <c r="E31" s="73">
        <f t="shared" si="0"/>
        <v>59.949861184659603</v>
      </c>
      <c r="F31" s="72">
        <v>42559.21</v>
      </c>
      <c r="G31" s="72">
        <v>24370.58</v>
      </c>
      <c r="H31" s="73">
        <f t="shared" si="1"/>
        <v>57.262764040967873</v>
      </c>
      <c r="I31" s="73">
        <f t="shared" si="2"/>
        <v>2.6870971436917301</v>
      </c>
    </row>
    <row r="32" spans="1:9" ht="25.5">
      <c r="A32" s="71">
        <v>28</v>
      </c>
      <c r="B32" s="71" t="s">
        <v>120</v>
      </c>
      <c r="C32" s="72">
        <v>30468.35</v>
      </c>
      <c r="D32" s="72">
        <v>17526.8</v>
      </c>
      <c r="E32" s="73">
        <f t="shared" si="0"/>
        <v>57.524611605157482</v>
      </c>
      <c r="F32" s="72">
        <v>31175.47</v>
      </c>
      <c r="G32" s="72">
        <v>18535.900000000001</v>
      </c>
      <c r="H32" s="73">
        <f t="shared" si="1"/>
        <v>59.456681807844433</v>
      </c>
      <c r="I32" s="73">
        <f t="shared" si="2"/>
        <v>-1.9320702026869512</v>
      </c>
    </row>
    <row r="33" spans="1:9" ht="25.5">
      <c r="A33" s="71">
        <v>29</v>
      </c>
      <c r="B33" s="75" t="s">
        <v>121</v>
      </c>
      <c r="C33" s="72">
        <v>22635.662999999997</v>
      </c>
      <c r="D33" s="72">
        <v>11687.8457</v>
      </c>
      <c r="E33" s="73">
        <f t="shared" si="0"/>
        <v>51.634651478951611</v>
      </c>
      <c r="F33" s="72">
        <v>22935.81</v>
      </c>
      <c r="G33" s="72">
        <v>11407.37</v>
      </c>
      <c r="H33" s="73">
        <f t="shared" si="1"/>
        <v>49.736067747334843</v>
      </c>
      <c r="I33" s="73">
        <f t="shared" si="2"/>
        <v>1.8985837316167675</v>
      </c>
    </row>
    <row r="34" spans="1:9" ht="25.5">
      <c r="A34" s="71">
        <v>30</v>
      </c>
      <c r="B34" s="71" t="s">
        <v>122</v>
      </c>
      <c r="C34" s="72">
        <v>14147.015500000001</v>
      </c>
      <c r="D34" s="72">
        <v>5584.8977000000004</v>
      </c>
      <c r="E34" s="73">
        <f t="shared" si="0"/>
        <v>39.477568254590516</v>
      </c>
      <c r="F34" s="72">
        <v>14018.65</v>
      </c>
      <c r="G34" s="72">
        <v>5313.44</v>
      </c>
      <c r="H34" s="73">
        <f t="shared" si="1"/>
        <v>37.902651111198296</v>
      </c>
      <c r="I34" s="73">
        <f t="shared" si="2"/>
        <v>1.57491714339222</v>
      </c>
    </row>
    <row r="35" spans="1:9" s="81" customFormat="1" ht="26.25">
      <c r="A35" s="76" t="s">
        <v>123</v>
      </c>
      <c r="B35" s="77"/>
      <c r="C35" s="78">
        <f>SUM(C5:C34)</f>
        <v>792772.80360681284</v>
      </c>
      <c r="D35" s="78">
        <f>SUM(D5:D34)</f>
        <v>614377.17176419788</v>
      </c>
      <c r="E35" s="79">
        <f t="shared" si="0"/>
        <v>77.497256334856203</v>
      </c>
      <c r="F35" s="78">
        <f>SUM(F5:F34)</f>
        <v>800925.82032848301</v>
      </c>
      <c r="G35" s="78">
        <f>SUM(G5:G34)</f>
        <v>615843.40921284596</v>
      </c>
      <c r="H35" s="79">
        <f t="shared" si="1"/>
        <v>76.891441576982828</v>
      </c>
      <c r="I35" s="80">
        <f t="shared" si="2"/>
        <v>0.60581475787337524</v>
      </c>
    </row>
  </sheetData>
  <mergeCells count="8">
    <mergeCell ref="A35:B35"/>
    <mergeCell ref="A1:I1"/>
    <mergeCell ref="A2:I2"/>
    <mergeCell ref="A3:A4"/>
    <mergeCell ref="B3:B4"/>
    <mergeCell ref="C3:E3"/>
    <mergeCell ref="F3:H3"/>
    <mergeCell ref="I3:I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J9" sqref="J9"/>
    </sheetView>
  </sheetViews>
  <sheetFormatPr defaultRowHeight="19.5"/>
  <cols>
    <col min="1" max="1" width="4.5703125" style="878" bestFit="1" customWidth="1"/>
    <col min="2" max="2" width="29.85546875" style="893" customWidth="1"/>
    <col min="3" max="3" width="10.42578125" style="895" customWidth="1"/>
    <col min="4" max="4" width="14" style="895" customWidth="1"/>
    <col min="5" max="5" width="13.28515625" style="895" customWidth="1"/>
    <col min="6" max="6" width="13" style="895" customWidth="1"/>
    <col min="7" max="8" width="9.140625" style="878" customWidth="1"/>
    <col min="9" max="16384" width="9.140625" style="878"/>
  </cols>
  <sheetData>
    <row r="1" spans="1:6" ht="30" customHeight="1">
      <c r="A1" s="877" t="s">
        <v>651</v>
      </c>
      <c r="B1" s="877"/>
      <c r="C1" s="877"/>
      <c r="D1" s="877"/>
      <c r="E1" s="877"/>
      <c r="F1" s="877"/>
    </row>
    <row r="2" spans="1:6">
      <c r="A2" s="879" t="s">
        <v>219</v>
      </c>
      <c r="B2" s="879"/>
      <c r="C2" s="879"/>
      <c r="D2" s="879"/>
      <c r="E2" s="879"/>
      <c r="F2" s="879"/>
    </row>
    <row r="3" spans="1:6" ht="45.75" customHeight="1">
      <c r="A3" s="880" t="s">
        <v>50</v>
      </c>
      <c r="B3" s="880" t="s">
        <v>475</v>
      </c>
      <c r="C3" s="881" t="s">
        <v>652</v>
      </c>
      <c r="D3" s="881"/>
      <c r="E3" s="882" t="s">
        <v>653</v>
      </c>
      <c r="F3" s="882"/>
    </row>
    <row r="4" spans="1:6">
      <c r="A4" s="880"/>
      <c r="B4" s="880"/>
      <c r="C4" s="883" t="s">
        <v>654</v>
      </c>
      <c r="D4" s="883" t="s">
        <v>229</v>
      </c>
      <c r="E4" s="883" t="s">
        <v>654</v>
      </c>
      <c r="F4" s="883" t="s">
        <v>229</v>
      </c>
    </row>
    <row r="5" spans="1:6">
      <c r="A5" s="884">
        <v>1</v>
      </c>
      <c r="B5" s="885" t="s">
        <v>136</v>
      </c>
      <c r="C5" s="886">
        <v>137</v>
      </c>
      <c r="D5" s="887">
        <v>6.21</v>
      </c>
      <c r="E5" s="886">
        <v>917</v>
      </c>
      <c r="F5" s="887">
        <v>69.510000000000005</v>
      </c>
    </row>
    <row r="6" spans="1:6">
      <c r="A6" s="884">
        <v>2</v>
      </c>
      <c r="B6" s="885" t="s">
        <v>11</v>
      </c>
      <c r="C6" s="886">
        <v>0</v>
      </c>
      <c r="D6" s="887">
        <v>0</v>
      </c>
      <c r="E6" s="886">
        <v>0</v>
      </c>
      <c r="F6" s="887">
        <v>0</v>
      </c>
    </row>
    <row r="7" spans="1:6">
      <c r="A7" s="884">
        <v>3</v>
      </c>
      <c r="B7" s="885" t="s">
        <v>13</v>
      </c>
      <c r="C7" s="886">
        <v>89</v>
      </c>
      <c r="D7" s="887">
        <v>1.3087</v>
      </c>
      <c r="E7" s="886">
        <v>588</v>
      </c>
      <c r="F7" s="887">
        <v>18.613399999999999</v>
      </c>
    </row>
    <row r="8" spans="1:6">
      <c r="A8" s="884">
        <v>4</v>
      </c>
      <c r="B8" s="885" t="s">
        <v>8</v>
      </c>
      <c r="C8" s="886">
        <v>0</v>
      </c>
      <c r="D8" s="887">
        <v>0</v>
      </c>
      <c r="E8" s="886">
        <v>0</v>
      </c>
      <c r="F8" s="887">
        <v>0</v>
      </c>
    </row>
    <row r="9" spans="1:6">
      <c r="A9" s="884">
        <v>5</v>
      </c>
      <c r="B9" s="885" t="s">
        <v>9</v>
      </c>
      <c r="C9" s="886">
        <v>63</v>
      </c>
      <c r="D9" s="887">
        <v>5.5198</v>
      </c>
      <c r="E9" s="886">
        <v>268</v>
      </c>
      <c r="F9" s="887">
        <v>17.1951</v>
      </c>
    </row>
    <row r="10" spans="1:6">
      <c r="A10" s="884">
        <v>6</v>
      </c>
      <c r="B10" s="885" t="s">
        <v>18</v>
      </c>
      <c r="C10" s="886">
        <v>0</v>
      </c>
      <c r="D10" s="887">
        <v>0</v>
      </c>
      <c r="E10" s="886">
        <v>0</v>
      </c>
      <c r="F10" s="887">
        <v>0</v>
      </c>
    </row>
    <row r="11" spans="1:6">
      <c r="A11" s="884">
        <v>7</v>
      </c>
      <c r="B11" s="885" t="s">
        <v>138</v>
      </c>
      <c r="C11" s="886">
        <v>0</v>
      </c>
      <c r="D11" s="887">
        <v>0</v>
      </c>
      <c r="E11" s="886">
        <v>0</v>
      </c>
      <c r="F11" s="887">
        <v>0</v>
      </c>
    </row>
    <row r="12" spans="1:6">
      <c r="A12" s="884">
        <v>8</v>
      </c>
      <c r="B12" s="885" t="s">
        <v>22</v>
      </c>
      <c r="C12" s="886">
        <v>0</v>
      </c>
      <c r="D12" s="887">
        <v>0</v>
      </c>
      <c r="E12" s="886">
        <v>0</v>
      </c>
      <c r="F12" s="887">
        <v>0</v>
      </c>
    </row>
    <row r="13" spans="1:6">
      <c r="A13" s="884">
        <v>9</v>
      </c>
      <c r="B13" s="885" t="s">
        <v>15</v>
      </c>
      <c r="C13" s="886">
        <v>0</v>
      </c>
      <c r="D13" s="887">
        <v>0</v>
      </c>
      <c r="E13" s="886">
        <v>0</v>
      </c>
      <c r="F13" s="887">
        <v>0</v>
      </c>
    </row>
    <row r="14" spans="1:6">
      <c r="A14" s="884">
        <v>10</v>
      </c>
      <c r="B14" s="885" t="s">
        <v>139</v>
      </c>
      <c r="C14" s="886">
        <v>0</v>
      </c>
      <c r="D14" s="887">
        <v>0</v>
      </c>
      <c r="E14" s="886">
        <v>0</v>
      </c>
      <c r="F14" s="887">
        <v>0</v>
      </c>
    </row>
    <row r="15" spans="1:6">
      <c r="A15" s="884">
        <v>11</v>
      </c>
      <c r="B15" s="885" t="s">
        <v>14</v>
      </c>
      <c r="C15" s="886">
        <v>29</v>
      </c>
      <c r="D15" s="887">
        <v>1.4750999999999999</v>
      </c>
      <c r="E15" s="886">
        <v>256</v>
      </c>
      <c r="F15" s="887">
        <v>15.808450000000001</v>
      </c>
    </row>
    <row r="16" spans="1:6">
      <c r="A16" s="884">
        <v>12</v>
      </c>
      <c r="B16" s="885" t="s">
        <v>140</v>
      </c>
      <c r="C16" s="886">
        <v>0</v>
      </c>
      <c r="D16" s="887">
        <v>0</v>
      </c>
      <c r="E16" s="886">
        <v>0</v>
      </c>
      <c r="F16" s="887">
        <v>0</v>
      </c>
    </row>
    <row r="17" spans="1:6">
      <c r="A17" s="884">
        <v>13</v>
      </c>
      <c r="B17" s="885" t="s">
        <v>141</v>
      </c>
      <c r="C17" s="886">
        <v>0</v>
      </c>
      <c r="D17" s="887">
        <v>0</v>
      </c>
      <c r="E17" s="886">
        <v>0</v>
      </c>
      <c r="F17" s="887">
        <v>0</v>
      </c>
    </row>
    <row r="18" spans="1:6">
      <c r="A18" s="884">
        <v>14</v>
      </c>
      <c r="B18" s="885" t="s">
        <v>10</v>
      </c>
      <c r="C18" s="886">
        <v>0</v>
      </c>
      <c r="D18" s="887">
        <v>0</v>
      </c>
      <c r="E18" s="886">
        <v>0</v>
      </c>
      <c r="F18" s="887">
        <v>0</v>
      </c>
    </row>
    <row r="19" spans="1:6">
      <c r="A19" s="884">
        <v>15</v>
      </c>
      <c r="B19" s="885" t="s">
        <v>142</v>
      </c>
      <c r="C19" s="886">
        <v>0</v>
      </c>
      <c r="D19" s="887">
        <v>0</v>
      </c>
      <c r="E19" s="886">
        <v>4</v>
      </c>
      <c r="F19" s="887">
        <v>0.28239999999999998</v>
      </c>
    </row>
    <row r="20" spans="1:6">
      <c r="A20" s="884">
        <v>16</v>
      </c>
      <c r="B20" s="885" t="s">
        <v>21</v>
      </c>
      <c r="C20" s="886">
        <v>0</v>
      </c>
      <c r="D20" s="887">
        <v>0</v>
      </c>
      <c r="E20" s="886">
        <v>20</v>
      </c>
      <c r="F20" s="887">
        <v>1.0915000000000001</v>
      </c>
    </row>
    <row r="21" spans="1:6">
      <c r="A21" s="884">
        <v>17</v>
      </c>
      <c r="B21" s="885" t="s">
        <v>143</v>
      </c>
      <c r="C21" s="886">
        <v>1</v>
      </c>
      <c r="D21" s="887">
        <v>0.5</v>
      </c>
      <c r="E21" s="886">
        <v>1</v>
      </c>
      <c r="F21" s="887">
        <v>0.21109999999999998</v>
      </c>
    </row>
    <row r="22" spans="1:6">
      <c r="A22" s="884">
        <v>18</v>
      </c>
      <c r="B22" s="885" t="s">
        <v>144</v>
      </c>
      <c r="C22" s="886">
        <v>267</v>
      </c>
      <c r="D22" s="887">
        <v>23.57</v>
      </c>
      <c r="E22" s="886">
        <v>770</v>
      </c>
      <c r="F22" s="887">
        <v>71.06</v>
      </c>
    </row>
    <row r="23" spans="1:6">
      <c r="A23" s="884">
        <v>19</v>
      </c>
      <c r="B23" s="885" t="s">
        <v>145</v>
      </c>
      <c r="C23" s="886">
        <v>301</v>
      </c>
      <c r="D23" s="887">
        <v>18.826499999999999</v>
      </c>
      <c r="E23" s="886">
        <v>682</v>
      </c>
      <c r="F23" s="887">
        <v>44.700400000000002</v>
      </c>
    </row>
    <row r="24" spans="1:6">
      <c r="A24" s="884">
        <v>20</v>
      </c>
      <c r="B24" s="885" t="s">
        <v>146</v>
      </c>
      <c r="C24" s="886">
        <v>0</v>
      </c>
      <c r="D24" s="887">
        <v>0</v>
      </c>
      <c r="E24" s="886">
        <v>0</v>
      </c>
      <c r="F24" s="887">
        <v>0</v>
      </c>
    </row>
    <row r="25" spans="1:6">
      <c r="A25" s="884">
        <v>21</v>
      </c>
      <c r="B25" s="885" t="s">
        <v>147</v>
      </c>
      <c r="C25" s="886">
        <v>214</v>
      </c>
      <c r="D25" s="887">
        <v>35.927975519999997</v>
      </c>
      <c r="E25" s="886">
        <v>1627</v>
      </c>
      <c r="F25" s="887">
        <v>241.36589363499999</v>
      </c>
    </row>
    <row r="26" spans="1:6">
      <c r="A26" s="884">
        <v>22</v>
      </c>
      <c r="B26" s="885" t="s">
        <v>148</v>
      </c>
      <c r="C26" s="886">
        <v>285</v>
      </c>
      <c r="D26" s="887">
        <v>65.08</v>
      </c>
      <c r="E26" s="886">
        <v>1564</v>
      </c>
      <c r="F26" s="887">
        <v>252.48</v>
      </c>
    </row>
    <row r="27" spans="1:6">
      <c r="A27" s="884">
        <v>23</v>
      </c>
      <c r="B27" s="885" t="s">
        <v>149</v>
      </c>
      <c r="C27" s="886">
        <v>0</v>
      </c>
      <c r="D27" s="887">
        <v>0</v>
      </c>
      <c r="E27" s="886">
        <v>0</v>
      </c>
      <c r="F27" s="887">
        <v>0</v>
      </c>
    </row>
    <row r="28" spans="1:6">
      <c r="A28" s="884">
        <v>24</v>
      </c>
      <c r="B28" s="885" t="s">
        <v>150</v>
      </c>
      <c r="C28" s="886">
        <v>0</v>
      </c>
      <c r="D28" s="887">
        <v>0</v>
      </c>
      <c r="E28" s="886">
        <v>0</v>
      </c>
      <c r="F28" s="887">
        <v>0</v>
      </c>
    </row>
    <row r="29" spans="1:6">
      <c r="A29" s="884">
        <v>25</v>
      </c>
      <c r="B29" s="885" t="s">
        <v>151</v>
      </c>
      <c r="C29" s="886">
        <v>0</v>
      </c>
      <c r="D29" s="887">
        <v>0</v>
      </c>
      <c r="E29" s="886">
        <v>0</v>
      </c>
      <c r="F29" s="887">
        <v>0</v>
      </c>
    </row>
    <row r="30" spans="1:6">
      <c r="A30" s="884">
        <v>26</v>
      </c>
      <c r="B30" s="885" t="s">
        <v>152</v>
      </c>
      <c r="C30" s="886">
        <v>0</v>
      </c>
      <c r="D30" s="887">
        <v>0</v>
      </c>
      <c r="E30" s="886">
        <v>0</v>
      </c>
      <c r="F30" s="887">
        <v>0</v>
      </c>
    </row>
    <row r="31" spans="1:6">
      <c r="A31" s="884">
        <v>27</v>
      </c>
      <c r="B31" s="885" t="s">
        <v>153</v>
      </c>
      <c r="C31" s="886">
        <v>19</v>
      </c>
      <c r="D31" s="887">
        <v>0.90129999999999999</v>
      </c>
      <c r="E31" s="886">
        <v>33</v>
      </c>
      <c r="F31" s="887">
        <v>1.8812</v>
      </c>
    </row>
    <row r="32" spans="1:6">
      <c r="A32" s="884">
        <v>28</v>
      </c>
      <c r="B32" s="885" t="s">
        <v>154</v>
      </c>
      <c r="C32" s="886">
        <v>0</v>
      </c>
      <c r="D32" s="887">
        <v>0</v>
      </c>
      <c r="E32" s="886">
        <v>0</v>
      </c>
      <c r="F32" s="887">
        <v>0</v>
      </c>
    </row>
    <row r="33" spans="1:6">
      <c r="A33" s="884">
        <v>29</v>
      </c>
      <c r="B33" s="885" t="s">
        <v>155</v>
      </c>
      <c r="C33" s="886">
        <v>36</v>
      </c>
      <c r="D33" s="887">
        <v>4.82</v>
      </c>
      <c r="E33" s="886">
        <v>176</v>
      </c>
      <c r="F33" s="887">
        <v>28.09</v>
      </c>
    </row>
    <row r="34" spans="1:6">
      <c r="A34" s="884">
        <v>30</v>
      </c>
      <c r="B34" s="885" t="s">
        <v>156</v>
      </c>
      <c r="C34" s="886">
        <v>0</v>
      </c>
      <c r="D34" s="887">
        <v>0</v>
      </c>
      <c r="E34" s="886">
        <v>0</v>
      </c>
      <c r="F34" s="887">
        <v>0</v>
      </c>
    </row>
    <row r="35" spans="1:6">
      <c r="A35" s="884">
        <v>31</v>
      </c>
      <c r="B35" s="885" t="s">
        <v>157</v>
      </c>
      <c r="C35" s="886">
        <v>0</v>
      </c>
      <c r="D35" s="887">
        <v>0</v>
      </c>
      <c r="E35" s="886">
        <v>2</v>
      </c>
      <c r="F35" s="887">
        <v>8.93</v>
      </c>
    </row>
    <row r="36" spans="1:6">
      <c r="A36" s="884">
        <v>32</v>
      </c>
      <c r="B36" s="885" t="s">
        <v>158</v>
      </c>
      <c r="C36" s="886">
        <v>0</v>
      </c>
      <c r="D36" s="887">
        <v>0</v>
      </c>
      <c r="E36" s="886">
        <v>0</v>
      </c>
      <c r="F36" s="887">
        <v>0</v>
      </c>
    </row>
    <row r="37" spans="1:6">
      <c r="A37" s="884">
        <v>33</v>
      </c>
      <c r="B37" s="885" t="s">
        <v>159</v>
      </c>
      <c r="C37" s="886">
        <v>8</v>
      </c>
      <c r="D37" s="887">
        <v>0.66049999999999998</v>
      </c>
      <c r="E37" s="886">
        <v>10</v>
      </c>
      <c r="F37" s="887">
        <v>0.7641</v>
      </c>
    </row>
    <row r="38" spans="1:6">
      <c r="A38" s="884">
        <v>34</v>
      </c>
      <c r="B38" s="885" t="s">
        <v>160</v>
      </c>
      <c r="C38" s="886">
        <v>0</v>
      </c>
      <c r="D38" s="887">
        <v>0</v>
      </c>
      <c r="E38" s="886">
        <v>0</v>
      </c>
      <c r="F38" s="887">
        <v>0</v>
      </c>
    </row>
    <row r="39" spans="1:6">
      <c r="A39" s="884">
        <v>35</v>
      </c>
      <c r="B39" s="885" t="s">
        <v>161</v>
      </c>
      <c r="C39" s="886">
        <v>0</v>
      </c>
      <c r="D39" s="887">
        <v>0</v>
      </c>
      <c r="E39" s="886">
        <v>0</v>
      </c>
      <c r="F39" s="887">
        <v>0</v>
      </c>
    </row>
    <row r="40" spans="1:6">
      <c r="A40" s="884">
        <v>36</v>
      </c>
      <c r="B40" s="885" t="s">
        <v>162</v>
      </c>
      <c r="C40" s="886">
        <v>56</v>
      </c>
      <c r="D40" s="887">
        <v>5.6107536280000005E-3</v>
      </c>
      <c r="E40" s="886">
        <v>163</v>
      </c>
      <c r="F40" s="887">
        <v>2.6596803020999999E-2</v>
      </c>
    </row>
    <row r="41" spans="1:6">
      <c r="A41" s="884">
        <v>37</v>
      </c>
      <c r="B41" s="885" t="s">
        <v>45</v>
      </c>
      <c r="C41" s="886">
        <v>0</v>
      </c>
      <c r="D41" s="887">
        <v>0</v>
      </c>
      <c r="E41" s="886">
        <v>0</v>
      </c>
      <c r="F41" s="887">
        <v>0</v>
      </c>
    </row>
    <row r="42" spans="1:6">
      <c r="A42" s="884">
        <v>38</v>
      </c>
      <c r="B42" s="885" t="s">
        <v>163</v>
      </c>
      <c r="C42" s="886">
        <v>0</v>
      </c>
      <c r="D42" s="887">
        <v>0</v>
      </c>
      <c r="E42" s="886">
        <v>0</v>
      </c>
      <c r="F42" s="887">
        <v>0</v>
      </c>
    </row>
    <row r="43" spans="1:6">
      <c r="A43" s="884">
        <v>39</v>
      </c>
      <c r="B43" s="885" t="s">
        <v>164</v>
      </c>
      <c r="C43" s="886">
        <v>0</v>
      </c>
      <c r="D43" s="887">
        <v>0</v>
      </c>
      <c r="E43" s="886">
        <v>0</v>
      </c>
      <c r="F43" s="887">
        <v>0</v>
      </c>
    </row>
    <row r="44" spans="1:6">
      <c r="A44" s="884">
        <v>40</v>
      </c>
      <c r="B44" s="885" t="s">
        <v>165</v>
      </c>
      <c r="C44" s="886">
        <v>0</v>
      </c>
      <c r="D44" s="887">
        <v>0</v>
      </c>
      <c r="E44" s="886">
        <v>0</v>
      </c>
      <c r="F44" s="887">
        <v>0</v>
      </c>
    </row>
    <row r="45" spans="1:6">
      <c r="A45" s="884">
        <v>41</v>
      </c>
      <c r="B45" s="885" t="s">
        <v>166</v>
      </c>
      <c r="C45" s="886">
        <v>58</v>
      </c>
      <c r="D45" s="887">
        <v>3.1001999999999996</v>
      </c>
      <c r="E45" s="886">
        <v>569</v>
      </c>
      <c r="F45" s="887">
        <v>35.265700000000002</v>
      </c>
    </row>
    <row r="46" spans="1:6">
      <c r="A46" s="884">
        <v>42</v>
      </c>
      <c r="B46" s="885" t="s">
        <v>167</v>
      </c>
      <c r="C46" s="886">
        <v>0</v>
      </c>
      <c r="D46" s="887">
        <v>0</v>
      </c>
      <c r="E46" s="886">
        <v>0</v>
      </c>
      <c r="F46" s="887">
        <v>0</v>
      </c>
    </row>
    <row r="47" spans="1:6">
      <c r="A47" s="884">
        <v>43</v>
      </c>
      <c r="B47" s="885" t="s">
        <v>168</v>
      </c>
      <c r="C47" s="886">
        <v>0</v>
      </c>
      <c r="D47" s="887">
        <v>0</v>
      </c>
      <c r="E47" s="886">
        <v>0</v>
      </c>
      <c r="F47" s="887">
        <v>0</v>
      </c>
    </row>
    <row r="48" spans="1:6">
      <c r="A48" s="884">
        <v>44</v>
      </c>
      <c r="B48" s="885" t="s">
        <v>169</v>
      </c>
      <c r="C48" s="886">
        <v>0</v>
      </c>
      <c r="D48" s="887">
        <v>0</v>
      </c>
      <c r="E48" s="886">
        <v>0</v>
      </c>
      <c r="F48" s="887">
        <v>0</v>
      </c>
    </row>
    <row r="49" spans="1:6">
      <c r="A49" s="884">
        <v>45</v>
      </c>
      <c r="B49" s="885" t="s">
        <v>170</v>
      </c>
      <c r="C49" s="886">
        <v>0</v>
      </c>
      <c r="D49" s="887">
        <v>0</v>
      </c>
      <c r="E49" s="886">
        <v>0</v>
      </c>
      <c r="F49" s="887">
        <v>0</v>
      </c>
    </row>
    <row r="50" spans="1:6">
      <c r="A50" s="884">
        <v>46</v>
      </c>
      <c r="B50" s="885" t="s">
        <v>172</v>
      </c>
      <c r="C50" s="886">
        <v>0</v>
      </c>
      <c r="D50" s="887">
        <v>0</v>
      </c>
      <c r="E50" s="886">
        <v>0</v>
      </c>
      <c r="F50" s="887">
        <v>0</v>
      </c>
    </row>
    <row r="51" spans="1:6">
      <c r="A51" s="884">
        <v>47</v>
      </c>
      <c r="B51" s="885" t="s">
        <v>173</v>
      </c>
      <c r="C51" s="886">
        <v>0</v>
      </c>
      <c r="D51" s="887">
        <v>0</v>
      </c>
      <c r="E51" s="886">
        <v>0</v>
      </c>
      <c r="F51" s="887">
        <v>0</v>
      </c>
    </row>
    <row r="52" spans="1:6">
      <c r="A52" s="884">
        <v>48</v>
      </c>
      <c r="B52" s="885" t="s">
        <v>174</v>
      </c>
      <c r="C52" s="886">
        <v>0</v>
      </c>
      <c r="D52" s="887">
        <v>0</v>
      </c>
      <c r="E52" s="886">
        <v>0</v>
      </c>
      <c r="F52" s="887">
        <v>0</v>
      </c>
    </row>
    <row r="53" spans="1:6" s="892" customFormat="1">
      <c r="A53" s="888"/>
      <c r="B53" s="889" t="s">
        <v>261</v>
      </c>
      <c r="C53" s="890">
        <f>SUM(C5:C52)</f>
        <v>1563</v>
      </c>
      <c r="D53" s="891">
        <f>SUM(D5:D52)</f>
        <v>167.90568627362799</v>
      </c>
      <c r="E53" s="890">
        <f>SUM(E5:E52)</f>
        <v>7650</v>
      </c>
      <c r="F53" s="891">
        <f>SUM(F5:F52)</f>
        <v>807.27584043802108</v>
      </c>
    </row>
    <row r="56" spans="1:6">
      <c r="C56" s="894"/>
    </row>
  </sheetData>
  <mergeCells count="6">
    <mergeCell ref="A1:F1"/>
    <mergeCell ref="A2:F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topLeftCell="A19" workbookViewId="0">
      <selection activeCell="H5" sqref="H5"/>
    </sheetView>
  </sheetViews>
  <sheetFormatPr defaultRowHeight="15.75"/>
  <cols>
    <col min="1" max="1" width="6.42578125" style="899" customWidth="1"/>
    <col min="2" max="2" width="76.140625" style="899" customWidth="1"/>
    <col min="3" max="3" width="10.28515625" style="899" bestFit="1" customWidth="1"/>
    <col min="4" max="4" width="17.140625" style="899" customWidth="1"/>
    <col min="5" max="6" width="9.140625" style="899" customWidth="1"/>
    <col min="7" max="16384" width="9.140625" style="899"/>
  </cols>
  <sheetData>
    <row r="1" spans="1:5" ht="20.25">
      <c r="A1" s="896"/>
      <c r="B1" s="897" t="s">
        <v>688</v>
      </c>
      <c r="C1" s="897"/>
      <c r="D1" s="897"/>
      <c r="E1" s="898"/>
    </row>
    <row r="2" spans="1:5" ht="29.25" customHeight="1">
      <c r="A2" s="900" t="s">
        <v>655</v>
      </c>
      <c r="B2" s="900"/>
      <c r="C2" s="900"/>
      <c r="D2" s="900"/>
    </row>
    <row r="3" spans="1:5" s="902" customFormat="1" ht="52.5" customHeight="1">
      <c r="A3" s="901" t="s">
        <v>656</v>
      </c>
      <c r="B3" s="901" t="s">
        <v>657</v>
      </c>
      <c r="C3" s="901" t="s">
        <v>261</v>
      </c>
      <c r="D3" s="901" t="s">
        <v>658</v>
      </c>
    </row>
    <row r="4" spans="1:5" ht="30.75" customHeight="1">
      <c r="A4" s="903" t="s">
        <v>228</v>
      </c>
      <c r="B4" s="904" t="s">
        <v>659</v>
      </c>
      <c r="C4" s="905"/>
      <c r="D4" s="905"/>
    </row>
    <row r="5" spans="1:5" ht="23.25" customHeight="1">
      <c r="A5" s="905">
        <v>1</v>
      </c>
      <c r="B5" s="905" t="s">
        <v>660</v>
      </c>
      <c r="C5" s="906">
        <f>[3]SHG!DC12</f>
        <v>31734</v>
      </c>
      <c r="D5" s="906">
        <f>[3]SHG!DD12</f>
        <v>21798</v>
      </c>
    </row>
    <row r="6" spans="1:5" ht="34.5" customHeight="1">
      <c r="A6" s="905">
        <v>2</v>
      </c>
      <c r="B6" s="907" t="s">
        <v>661</v>
      </c>
      <c r="C6" s="906">
        <f>[3]SHG!DC13</f>
        <v>31734</v>
      </c>
      <c r="D6" s="906">
        <f>[3]SHG!DD13</f>
        <v>21798</v>
      </c>
    </row>
    <row r="7" spans="1:5" ht="34.5" customHeight="1">
      <c r="A7" s="905">
        <v>3</v>
      </c>
      <c r="B7" s="908" t="s">
        <v>662</v>
      </c>
      <c r="C7" s="906">
        <f>[3]SHG!DC14</f>
        <v>1040528</v>
      </c>
      <c r="D7" s="906">
        <f>[3]SHG!DD14</f>
        <v>767234</v>
      </c>
    </row>
    <row r="8" spans="1:5" ht="34.5" customHeight="1">
      <c r="A8" s="905">
        <v>4</v>
      </c>
      <c r="B8" s="907" t="s">
        <v>663</v>
      </c>
      <c r="C8" s="906">
        <f>[3]SHG!DC15</f>
        <v>162073</v>
      </c>
      <c r="D8" s="906">
        <f>[3]SHG!DD15</f>
        <v>143428</v>
      </c>
    </row>
    <row r="9" spans="1:5" ht="27" customHeight="1">
      <c r="A9" s="903" t="s">
        <v>664</v>
      </c>
      <c r="B9" s="904" t="s">
        <v>665</v>
      </c>
      <c r="C9" s="906"/>
      <c r="D9" s="906"/>
    </row>
    <row r="10" spans="1:5" ht="23.25" customHeight="1">
      <c r="A10" s="905">
        <v>1</v>
      </c>
      <c r="B10" s="905" t="s">
        <v>666</v>
      </c>
      <c r="C10" s="906">
        <f>[3]SHG!DC18</f>
        <v>104112</v>
      </c>
      <c r="D10" s="906">
        <f>[3]SHG!DD18</f>
        <v>91279</v>
      </c>
    </row>
    <row r="11" spans="1:5" ht="22.5" customHeight="1">
      <c r="A11" s="905">
        <v>2</v>
      </c>
      <c r="B11" s="907" t="s">
        <v>667</v>
      </c>
      <c r="C11" s="906">
        <f>[3]SHG!DC19</f>
        <v>58445</v>
      </c>
      <c r="D11" s="906">
        <f>[3]SHG!DD19</f>
        <v>50645</v>
      </c>
    </row>
    <row r="12" spans="1:5" ht="34.5" customHeight="1">
      <c r="A12" s="905">
        <v>3</v>
      </c>
      <c r="B12" s="907" t="s">
        <v>668</v>
      </c>
      <c r="C12" s="906">
        <f>[3]SHG!DC20</f>
        <v>104112</v>
      </c>
      <c r="D12" s="906">
        <f>[3]SHG!DD20</f>
        <v>91279</v>
      </c>
    </row>
    <row r="13" spans="1:5" ht="34.5" customHeight="1">
      <c r="A13" s="905">
        <v>4</v>
      </c>
      <c r="B13" s="907" t="s">
        <v>669</v>
      </c>
      <c r="C13" s="906">
        <f>[3]SHG!DC21</f>
        <v>58445</v>
      </c>
      <c r="D13" s="906">
        <f>[3]SHG!DD21</f>
        <v>50645</v>
      </c>
    </row>
    <row r="14" spans="1:5" ht="25.5" customHeight="1">
      <c r="A14" s="905">
        <v>5</v>
      </c>
      <c r="B14" s="907" t="s">
        <v>670</v>
      </c>
      <c r="C14" s="906">
        <f>[3]SHG!DC22</f>
        <v>89711</v>
      </c>
      <c r="D14" s="906">
        <f>[3]SHG!DD22</f>
        <v>83286</v>
      </c>
    </row>
    <row r="15" spans="1:5" ht="24" customHeight="1">
      <c r="A15" s="905">
        <v>6</v>
      </c>
      <c r="B15" s="907" t="s">
        <v>671</v>
      </c>
      <c r="C15" s="906">
        <f>[3]SHG!DC23</f>
        <v>36389</v>
      </c>
      <c r="D15" s="906">
        <f>[3]SHG!DD23</f>
        <v>33844</v>
      </c>
    </row>
    <row r="16" spans="1:5" ht="24.75" customHeight="1">
      <c r="A16" s="905">
        <v>7</v>
      </c>
      <c r="B16" s="907" t="s">
        <v>672</v>
      </c>
      <c r="C16" s="906">
        <f>[3]SHG!DC24</f>
        <v>76337</v>
      </c>
      <c r="D16" s="906">
        <f>[3]SHG!DD24</f>
        <v>66522</v>
      </c>
    </row>
    <row r="17" spans="1:4" ht="34.5" customHeight="1">
      <c r="A17" s="905">
        <v>8</v>
      </c>
      <c r="B17" s="907" t="s">
        <v>673</v>
      </c>
      <c r="C17" s="906">
        <f>[3]SHG!DC25</f>
        <v>30005.200000000001</v>
      </c>
      <c r="D17" s="906">
        <f>[3]SHG!DD25</f>
        <v>26360</v>
      </c>
    </row>
    <row r="18" spans="1:4" ht="35.25" customHeight="1">
      <c r="A18" s="903" t="s">
        <v>674</v>
      </c>
      <c r="B18" s="909" t="s">
        <v>675</v>
      </c>
      <c r="C18" s="906"/>
      <c r="D18" s="906"/>
    </row>
    <row r="19" spans="1:4" ht="21.75" customHeight="1">
      <c r="A19" s="905">
        <v>1</v>
      </c>
      <c r="B19" s="905" t="s">
        <v>676</v>
      </c>
      <c r="C19" s="906">
        <f>[3]SHG!DC29</f>
        <v>154</v>
      </c>
      <c r="D19" s="906">
        <f>[3]SHG!DD29</f>
        <v>149</v>
      </c>
    </row>
    <row r="20" spans="1:4" ht="33" customHeight="1">
      <c r="A20" s="905">
        <v>2</v>
      </c>
      <c r="B20" s="907" t="s">
        <v>677</v>
      </c>
      <c r="C20" s="906">
        <f>[3]SHG!DC30</f>
        <v>154</v>
      </c>
      <c r="D20" s="906">
        <f>[3]SHG!DD30</f>
        <v>149</v>
      </c>
    </row>
    <row r="21" spans="1:4" ht="21.75" customHeight="1">
      <c r="A21" s="905">
        <v>3</v>
      </c>
      <c r="B21" s="907" t="s">
        <v>678</v>
      </c>
      <c r="C21" s="906">
        <f>[3]SHG!DC31</f>
        <v>723</v>
      </c>
      <c r="D21" s="906">
        <f>[3]SHG!DD31</f>
        <v>699</v>
      </c>
    </row>
    <row r="22" spans="1:4" ht="33" customHeight="1">
      <c r="A22" s="905">
        <v>4</v>
      </c>
      <c r="B22" s="907" t="s">
        <v>679</v>
      </c>
      <c r="C22" s="906">
        <f>[3]SHG!DC32</f>
        <v>723</v>
      </c>
      <c r="D22" s="906">
        <f>[3]SHG!DD32</f>
        <v>699</v>
      </c>
    </row>
    <row r="23" spans="1:4" ht="19.5" customHeight="1">
      <c r="A23" s="905">
        <v>5</v>
      </c>
      <c r="B23" s="907" t="s">
        <v>680</v>
      </c>
      <c r="C23" s="906">
        <f>[3]SHG!DC33</f>
        <v>150</v>
      </c>
      <c r="D23" s="906">
        <f>[3]SHG!DD33</f>
        <v>146</v>
      </c>
    </row>
    <row r="24" spans="1:4" ht="33" customHeight="1">
      <c r="A24" s="910">
        <v>6</v>
      </c>
      <c r="B24" s="907" t="s">
        <v>681</v>
      </c>
      <c r="C24" s="906">
        <f>[3]SHG!DC34</f>
        <v>715</v>
      </c>
      <c r="D24" s="906">
        <f>[3]SHG!DD34</f>
        <v>690</v>
      </c>
    </row>
    <row r="25" spans="1:4" ht="29.25" customHeight="1">
      <c r="A25" s="903" t="s">
        <v>682</v>
      </c>
      <c r="B25" s="904" t="s">
        <v>683</v>
      </c>
      <c r="C25" s="906"/>
      <c r="D25" s="906"/>
    </row>
    <row r="26" spans="1:4" ht="21" customHeight="1">
      <c r="A26" s="905">
        <v>1</v>
      </c>
      <c r="B26" s="907" t="s">
        <v>684</v>
      </c>
      <c r="C26" s="906">
        <f>[3]SHG!DC36</f>
        <v>2430020</v>
      </c>
      <c r="D26" s="906">
        <f>[3]SHG!DD36</f>
        <v>2253024</v>
      </c>
    </row>
    <row r="27" spans="1:4" ht="19.5" customHeight="1">
      <c r="A27" s="905">
        <v>2</v>
      </c>
      <c r="B27" s="907" t="s">
        <v>685</v>
      </c>
      <c r="C27" s="906">
        <f>[3]SHG!DC37</f>
        <v>3070709</v>
      </c>
      <c r="D27" s="906">
        <f>[3]SHG!DD37</f>
        <v>2787936</v>
      </c>
    </row>
    <row r="28" spans="1:4" ht="20.25" customHeight="1">
      <c r="A28" s="905">
        <v>3</v>
      </c>
      <c r="B28" s="907" t="s">
        <v>686</v>
      </c>
      <c r="C28" s="906">
        <f>[3]SHG!DC38</f>
        <v>466401</v>
      </c>
      <c r="D28" s="906">
        <f>[3]SHG!DD38</f>
        <v>347113</v>
      </c>
    </row>
    <row r="29" spans="1:4" ht="19.5" customHeight="1">
      <c r="A29" s="905">
        <v>4</v>
      </c>
      <c r="B29" s="907" t="s">
        <v>687</v>
      </c>
      <c r="C29" s="906">
        <f>[3]SHG!DC39</f>
        <v>877151.66</v>
      </c>
      <c r="D29" s="906">
        <f>[3]SHG!DD39</f>
        <v>695846.8600000001</v>
      </c>
    </row>
    <row r="30" spans="1:4">
      <c r="A30" s="898"/>
    </row>
    <row r="31" spans="1:4">
      <c r="A31" s="898"/>
    </row>
  </sheetData>
  <mergeCells count="2">
    <mergeCell ref="B1:D1"/>
    <mergeCell ref="A2:D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9"/>
  <sheetViews>
    <sheetView topLeftCell="A49" workbookViewId="0">
      <selection activeCell="J53" sqref="J53"/>
    </sheetView>
  </sheetViews>
  <sheetFormatPr defaultRowHeight="15"/>
  <cols>
    <col min="1" max="1" width="7.7109375" customWidth="1"/>
    <col min="2" max="2" width="35.28515625" customWidth="1"/>
    <col min="3" max="3" width="16.7109375" customWidth="1"/>
    <col min="4" max="4" width="19.28515625" customWidth="1"/>
    <col min="5" max="5" width="16" customWidth="1"/>
    <col min="6" max="6" width="20" customWidth="1"/>
  </cols>
  <sheetData>
    <row r="1" spans="1:6" ht="28.5">
      <c r="A1" s="911" t="s">
        <v>700</v>
      </c>
      <c r="B1" s="911"/>
      <c r="C1" s="911"/>
      <c r="D1" s="911"/>
      <c r="E1" s="911"/>
      <c r="F1" s="911"/>
    </row>
    <row r="2" spans="1:6" ht="23.25">
      <c r="A2" s="912" t="s">
        <v>689</v>
      </c>
      <c r="B2" s="912"/>
      <c r="C2" s="912"/>
      <c r="D2" s="912"/>
      <c r="E2" s="912"/>
      <c r="F2" s="912"/>
    </row>
    <row r="3" spans="1:6" ht="23.25" customHeight="1">
      <c r="A3" s="913" t="s">
        <v>690</v>
      </c>
      <c r="B3" s="913"/>
      <c r="C3" s="913"/>
      <c r="D3" s="913"/>
      <c r="E3" s="913"/>
      <c r="F3" s="913"/>
    </row>
    <row r="4" spans="1:6" ht="42" customHeight="1">
      <c r="A4" s="914" t="s">
        <v>656</v>
      </c>
      <c r="B4" s="915" t="s">
        <v>128</v>
      </c>
      <c r="C4" s="916" t="s">
        <v>691</v>
      </c>
      <c r="D4" s="916"/>
      <c r="E4" s="916" t="s">
        <v>692</v>
      </c>
      <c r="F4" s="916"/>
    </row>
    <row r="5" spans="1:6" ht="42" customHeight="1">
      <c r="A5" s="914"/>
      <c r="B5" s="915"/>
      <c r="C5" s="917" t="s">
        <v>693</v>
      </c>
      <c r="D5" s="917" t="s">
        <v>694</v>
      </c>
      <c r="E5" s="917" t="s">
        <v>693</v>
      </c>
      <c r="F5" s="917" t="s">
        <v>694</v>
      </c>
    </row>
    <row r="6" spans="1:6" ht="17.100000000000001" customHeight="1">
      <c r="A6" s="918">
        <v>1</v>
      </c>
      <c r="B6" s="918" t="s">
        <v>136</v>
      </c>
      <c r="C6" s="919">
        <v>7639</v>
      </c>
      <c r="D6" s="919">
        <v>7410</v>
      </c>
      <c r="E6" s="919">
        <v>13308</v>
      </c>
      <c r="F6" s="919">
        <v>12909</v>
      </c>
    </row>
    <row r="7" spans="1:6" ht="17.100000000000001" customHeight="1">
      <c r="A7" s="918">
        <v>2</v>
      </c>
      <c r="B7" s="918" t="s">
        <v>11</v>
      </c>
      <c r="C7" s="919">
        <v>2422</v>
      </c>
      <c r="D7" s="919">
        <v>504</v>
      </c>
      <c r="E7" s="919">
        <v>1277</v>
      </c>
      <c r="F7" s="919">
        <v>409</v>
      </c>
    </row>
    <row r="8" spans="1:6" ht="17.100000000000001" customHeight="1">
      <c r="A8" s="918">
        <v>3</v>
      </c>
      <c r="B8" s="918" t="s">
        <v>13</v>
      </c>
      <c r="C8" s="919">
        <v>16545</v>
      </c>
      <c r="D8" s="919">
        <v>16295</v>
      </c>
      <c r="E8" s="919">
        <v>4390</v>
      </c>
      <c r="F8" s="919">
        <v>3454</v>
      </c>
    </row>
    <row r="9" spans="1:6" ht="17.100000000000001" customHeight="1">
      <c r="A9" s="918">
        <v>4</v>
      </c>
      <c r="B9" s="918" t="s">
        <v>8</v>
      </c>
      <c r="C9" s="919">
        <v>128</v>
      </c>
      <c r="D9" s="919">
        <v>128</v>
      </c>
      <c r="E9" s="919">
        <v>686</v>
      </c>
      <c r="F9" s="919">
        <v>686</v>
      </c>
    </row>
    <row r="10" spans="1:6" ht="17.100000000000001" customHeight="1">
      <c r="A10" s="918">
        <v>5</v>
      </c>
      <c r="B10" s="918" t="s">
        <v>9</v>
      </c>
      <c r="C10" s="919">
        <v>856</v>
      </c>
      <c r="D10" s="919">
        <v>802</v>
      </c>
      <c r="E10" s="919">
        <v>6960</v>
      </c>
      <c r="F10" s="919">
        <v>6637</v>
      </c>
    </row>
    <row r="11" spans="1:6" ht="17.100000000000001" customHeight="1">
      <c r="A11" s="918">
        <v>6</v>
      </c>
      <c r="B11" s="918" t="s">
        <v>18</v>
      </c>
      <c r="C11" s="919">
        <v>1</v>
      </c>
      <c r="D11" s="919">
        <v>1</v>
      </c>
      <c r="E11" s="919">
        <v>1</v>
      </c>
      <c r="F11" s="919">
        <v>1</v>
      </c>
    </row>
    <row r="12" spans="1:6" ht="17.100000000000001" customHeight="1">
      <c r="A12" s="918">
        <v>7</v>
      </c>
      <c r="B12" s="918" t="s">
        <v>138</v>
      </c>
      <c r="C12" s="919">
        <v>0</v>
      </c>
      <c r="D12" s="919">
        <v>0</v>
      </c>
      <c r="E12" s="919">
        <v>0</v>
      </c>
      <c r="F12" s="919">
        <v>0</v>
      </c>
    </row>
    <row r="13" spans="1:6" ht="17.100000000000001" customHeight="1">
      <c r="A13" s="918">
        <v>8</v>
      </c>
      <c r="B13" s="918" t="s">
        <v>22</v>
      </c>
      <c r="C13" s="919">
        <v>7</v>
      </c>
      <c r="D13" s="919">
        <v>7</v>
      </c>
      <c r="E13" s="919">
        <v>20</v>
      </c>
      <c r="F13" s="919">
        <v>20</v>
      </c>
    </row>
    <row r="14" spans="1:6" ht="17.100000000000001" customHeight="1">
      <c r="A14" s="918">
        <v>9</v>
      </c>
      <c r="B14" s="918" t="s">
        <v>15</v>
      </c>
      <c r="C14" s="919">
        <v>34</v>
      </c>
      <c r="D14" s="919">
        <v>29</v>
      </c>
      <c r="E14" s="919">
        <v>138</v>
      </c>
      <c r="F14" s="919">
        <v>113</v>
      </c>
    </row>
    <row r="15" spans="1:6" ht="17.100000000000001" customHeight="1">
      <c r="A15" s="918">
        <v>10</v>
      </c>
      <c r="B15" s="918" t="s">
        <v>139</v>
      </c>
      <c r="C15" s="919">
        <v>0</v>
      </c>
      <c r="D15" s="919">
        <v>0</v>
      </c>
      <c r="E15" s="919">
        <v>0</v>
      </c>
      <c r="F15" s="919">
        <v>0</v>
      </c>
    </row>
    <row r="16" spans="1:6" ht="17.100000000000001" customHeight="1">
      <c r="A16" s="918">
        <v>11</v>
      </c>
      <c r="B16" s="918" t="s">
        <v>14</v>
      </c>
      <c r="C16" s="919">
        <v>4</v>
      </c>
      <c r="D16" s="919">
        <v>4</v>
      </c>
      <c r="E16" s="919">
        <v>12</v>
      </c>
      <c r="F16" s="919">
        <v>12</v>
      </c>
    </row>
    <row r="17" spans="1:6" ht="17.100000000000001" customHeight="1">
      <c r="A17" s="918">
        <v>12</v>
      </c>
      <c r="B17" s="918" t="s">
        <v>140</v>
      </c>
      <c r="C17" s="919">
        <v>5</v>
      </c>
      <c r="D17" s="919">
        <v>4</v>
      </c>
      <c r="E17" s="919">
        <v>20</v>
      </c>
      <c r="F17" s="919">
        <v>17</v>
      </c>
    </row>
    <row r="18" spans="1:6" ht="17.100000000000001" customHeight="1">
      <c r="A18" s="918">
        <v>13</v>
      </c>
      <c r="B18" s="918" t="s">
        <v>141</v>
      </c>
      <c r="C18" s="919">
        <v>0</v>
      </c>
      <c r="D18" s="919">
        <v>0</v>
      </c>
      <c r="E18" s="919">
        <v>0</v>
      </c>
      <c r="F18" s="919">
        <v>0</v>
      </c>
    </row>
    <row r="19" spans="1:6" ht="17.100000000000001" customHeight="1">
      <c r="A19" s="918">
        <v>14</v>
      </c>
      <c r="B19" s="918" t="s">
        <v>10</v>
      </c>
      <c r="C19" s="919">
        <v>70</v>
      </c>
      <c r="D19" s="919">
        <v>70</v>
      </c>
      <c r="E19" s="919">
        <v>133</v>
      </c>
      <c r="F19" s="919">
        <v>133</v>
      </c>
    </row>
    <row r="20" spans="1:6" ht="17.100000000000001" customHeight="1">
      <c r="A20" s="918">
        <v>15</v>
      </c>
      <c r="B20" s="918" t="s">
        <v>142</v>
      </c>
      <c r="C20" s="919">
        <v>1</v>
      </c>
      <c r="D20" s="919">
        <v>1</v>
      </c>
      <c r="E20" s="919">
        <v>1</v>
      </c>
      <c r="F20" s="919">
        <v>1</v>
      </c>
    </row>
    <row r="21" spans="1:6" ht="17.100000000000001" customHeight="1">
      <c r="A21" s="918">
        <v>16</v>
      </c>
      <c r="B21" s="918" t="s">
        <v>21</v>
      </c>
      <c r="C21" s="919">
        <v>7</v>
      </c>
      <c r="D21" s="919">
        <v>1</v>
      </c>
      <c r="E21" s="919">
        <v>27</v>
      </c>
      <c r="F21" s="919">
        <v>2</v>
      </c>
    </row>
    <row r="22" spans="1:6" ht="17.100000000000001" customHeight="1">
      <c r="A22" s="918">
        <v>17</v>
      </c>
      <c r="B22" s="918" t="s">
        <v>143</v>
      </c>
      <c r="C22" s="919">
        <v>0</v>
      </c>
      <c r="D22" s="919">
        <v>0</v>
      </c>
      <c r="E22" s="919">
        <v>0</v>
      </c>
      <c r="F22" s="919">
        <v>0</v>
      </c>
    </row>
    <row r="23" spans="1:6" ht="17.100000000000001" customHeight="1">
      <c r="A23" s="918">
        <v>18</v>
      </c>
      <c r="B23" s="918" t="s">
        <v>144</v>
      </c>
      <c r="C23" s="919">
        <v>12</v>
      </c>
      <c r="D23" s="919">
        <v>12</v>
      </c>
      <c r="E23" s="919">
        <v>49</v>
      </c>
      <c r="F23" s="919">
        <v>49</v>
      </c>
    </row>
    <row r="24" spans="1:6" ht="17.100000000000001" customHeight="1">
      <c r="A24" s="918">
        <v>19</v>
      </c>
      <c r="B24" s="918" t="s">
        <v>145</v>
      </c>
      <c r="C24" s="919">
        <v>3883</v>
      </c>
      <c r="D24" s="919">
        <v>0</v>
      </c>
      <c r="E24" s="919">
        <v>3883</v>
      </c>
      <c r="F24" s="919">
        <v>0</v>
      </c>
    </row>
    <row r="25" spans="1:6" ht="17.100000000000001" customHeight="1">
      <c r="A25" s="918">
        <v>20</v>
      </c>
      <c r="B25" s="918" t="s">
        <v>146</v>
      </c>
      <c r="C25" s="919">
        <v>0</v>
      </c>
      <c r="D25" s="919">
        <v>0</v>
      </c>
      <c r="E25" s="919">
        <v>0</v>
      </c>
      <c r="F25" s="919">
        <v>0</v>
      </c>
    </row>
    <row r="26" spans="1:6" ht="17.100000000000001" customHeight="1">
      <c r="A26" s="918">
        <v>21</v>
      </c>
      <c r="B26" s="918" t="s">
        <v>147</v>
      </c>
      <c r="C26" s="919">
        <v>1156</v>
      </c>
      <c r="D26" s="919">
        <v>694</v>
      </c>
      <c r="E26" s="919">
        <v>340</v>
      </c>
      <c r="F26" s="919">
        <v>258</v>
      </c>
    </row>
    <row r="27" spans="1:6" ht="17.100000000000001" customHeight="1">
      <c r="A27" s="918">
        <v>22</v>
      </c>
      <c r="B27" s="918" t="s">
        <v>148</v>
      </c>
      <c r="C27" s="919">
        <v>77</v>
      </c>
      <c r="D27" s="919">
        <v>69</v>
      </c>
      <c r="E27" s="919">
        <v>344</v>
      </c>
      <c r="F27" s="919">
        <v>299</v>
      </c>
    </row>
    <row r="28" spans="1:6" ht="17.100000000000001" customHeight="1">
      <c r="A28" s="918">
        <v>23</v>
      </c>
      <c r="B28" s="918" t="s">
        <v>149</v>
      </c>
      <c r="C28" s="919">
        <v>0</v>
      </c>
      <c r="D28" s="919">
        <v>0</v>
      </c>
      <c r="E28" s="919">
        <v>0</v>
      </c>
      <c r="F28" s="919">
        <v>0</v>
      </c>
    </row>
    <row r="29" spans="1:6" ht="17.100000000000001" customHeight="1">
      <c r="A29" s="918">
        <v>24</v>
      </c>
      <c r="B29" s="918" t="s">
        <v>150</v>
      </c>
      <c r="C29" s="919">
        <v>0</v>
      </c>
      <c r="D29" s="919">
        <v>0</v>
      </c>
      <c r="E29" s="919">
        <v>0</v>
      </c>
      <c r="F29" s="919">
        <v>0</v>
      </c>
    </row>
    <row r="30" spans="1:6" ht="17.100000000000001" customHeight="1">
      <c r="A30" s="918">
        <v>25</v>
      </c>
      <c r="B30" s="918" t="s">
        <v>151</v>
      </c>
      <c r="C30" s="919">
        <v>0</v>
      </c>
      <c r="D30" s="919">
        <v>0</v>
      </c>
      <c r="E30" s="919">
        <v>0</v>
      </c>
      <c r="F30" s="919">
        <v>0</v>
      </c>
    </row>
    <row r="31" spans="1:6" ht="17.100000000000001" customHeight="1">
      <c r="A31" s="918">
        <v>26</v>
      </c>
      <c r="B31" s="918" t="s">
        <v>152</v>
      </c>
      <c r="C31" s="919">
        <v>0</v>
      </c>
      <c r="D31" s="919">
        <v>0</v>
      </c>
      <c r="E31" s="919">
        <v>0</v>
      </c>
      <c r="F31" s="919">
        <v>0</v>
      </c>
    </row>
    <row r="32" spans="1:6" ht="17.100000000000001" customHeight="1">
      <c r="A32" s="918">
        <v>27</v>
      </c>
      <c r="B32" s="918" t="s">
        <v>153</v>
      </c>
      <c r="C32" s="919">
        <v>30</v>
      </c>
      <c r="D32" s="919">
        <v>0</v>
      </c>
      <c r="E32" s="919">
        <v>43</v>
      </c>
      <c r="F32" s="919">
        <v>0</v>
      </c>
    </row>
    <row r="33" spans="1:6" ht="17.100000000000001" customHeight="1">
      <c r="A33" s="918">
        <v>28</v>
      </c>
      <c r="B33" s="918" t="s">
        <v>154</v>
      </c>
      <c r="C33" s="919">
        <v>0</v>
      </c>
      <c r="D33" s="919">
        <v>0</v>
      </c>
      <c r="E33" s="919">
        <v>0</v>
      </c>
      <c r="F33" s="919">
        <v>0</v>
      </c>
    </row>
    <row r="34" spans="1:6" ht="17.100000000000001" customHeight="1">
      <c r="A34" s="918">
        <v>29</v>
      </c>
      <c r="B34" s="918" t="s">
        <v>155</v>
      </c>
      <c r="C34" s="919">
        <v>0</v>
      </c>
      <c r="D34" s="919">
        <v>0</v>
      </c>
      <c r="E34" s="919">
        <v>0</v>
      </c>
      <c r="F34" s="919">
        <v>0</v>
      </c>
    </row>
    <row r="35" spans="1:6" ht="17.100000000000001" customHeight="1">
      <c r="A35" s="918">
        <v>30</v>
      </c>
      <c r="B35" s="918" t="s">
        <v>156</v>
      </c>
      <c r="C35" s="919">
        <v>0</v>
      </c>
      <c r="D35" s="919">
        <v>0</v>
      </c>
      <c r="E35" s="919">
        <v>0</v>
      </c>
      <c r="F35" s="919">
        <v>0</v>
      </c>
    </row>
    <row r="36" spans="1:6" ht="17.100000000000001" customHeight="1">
      <c r="A36" s="918">
        <v>31</v>
      </c>
      <c r="B36" s="918" t="s">
        <v>157</v>
      </c>
      <c r="C36" s="919">
        <v>0</v>
      </c>
      <c r="D36" s="919">
        <v>0</v>
      </c>
      <c r="E36" s="919">
        <v>0</v>
      </c>
      <c r="F36" s="919">
        <v>0</v>
      </c>
    </row>
    <row r="37" spans="1:6" ht="17.100000000000001" customHeight="1">
      <c r="A37" s="918">
        <v>32</v>
      </c>
      <c r="B37" s="918" t="s">
        <v>158</v>
      </c>
      <c r="C37" s="919">
        <v>0</v>
      </c>
      <c r="D37" s="919">
        <v>0</v>
      </c>
      <c r="E37" s="919">
        <v>0</v>
      </c>
      <c r="F37" s="919">
        <v>0</v>
      </c>
    </row>
    <row r="38" spans="1:6" ht="17.100000000000001" customHeight="1">
      <c r="A38" s="918">
        <v>33</v>
      </c>
      <c r="B38" s="918" t="s">
        <v>159</v>
      </c>
      <c r="C38" s="919">
        <v>0</v>
      </c>
      <c r="D38" s="919">
        <v>0</v>
      </c>
      <c r="E38" s="919">
        <v>0</v>
      </c>
      <c r="F38" s="919">
        <v>0</v>
      </c>
    </row>
    <row r="39" spans="1:6" ht="17.100000000000001" customHeight="1">
      <c r="A39" s="918">
        <v>34</v>
      </c>
      <c r="B39" s="918" t="s">
        <v>160</v>
      </c>
      <c r="C39" s="919">
        <v>0</v>
      </c>
      <c r="D39" s="919">
        <v>0</v>
      </c>
      <c r="E39" s="919">
        <v>0</v>
      </c>
      <c r="F39" s="919">
        <v>0</v>
      </c>
    </row>
    <row r="40" spans="1:6" ht="17.100000000000001" customHeight="1">
      <c r="A40" s="918">
        <v>35</v>
      </c>
      <c r="B40" s="918" t="s">
        <v>161</v>
      </c>
      <c r="C40" s="919">
        <v>1861</v>
      </c>
      <c r="D40" s="919">
        <v>1861</v>
      </c>
      <c r="E40" s="919">
        <v>5759</v>
      </c>
      <c r="F40" s="919">
        <v>5759</v>
      </c>
    </row>
    <row r="41" spans="1:6" ht="17.100000000000001" customHeight="1">
      <c r="A41" s="918">
        <v>36</v>
      </c>
      <c r="B41" s="918" t="s">
        <v>162</v>
      </c>
      <c r="C41" s="919">
        <v>0</v>
      </c>
      <c r="D41" s="919">
        <v>0</v>
      </c>
      <c r="E41" s="919">
        <v>0</v>
      </c>
      <c r="F41" s="919">
        <v>0</v>
      </c>
    </row>
    <row r="42" spans="1:6" ht="17.100000000000001" customHeight="1">
      <c r="A42" s="918">
        <v>37</v>
      </c>
      <c r="B42" s="918" t="s">
        <v>45</v>
      </c>
      <c r="C42" s="919">
        <v>0</v>
      </c>
      <c r="D42" s="919">
        <v>0</v>
      </c>
      <c r="E42" s="919">
        <v>0</v>
      </c>
      <c r="F42" s="919">
        <v>0</v>
      </c>
    </row>
    <row r="43" spans="1:6" ht="17.100000000000001" customHeight="1">
      <c r="A43" s="918">
        <v>38</v>
      </c>
      <c r="B43" s="918" t="s">
        <v>163</v>
      </c>
      <c r="C43" s="919">
        <v>0</v>
      </c>
      <c r="D43" s="919">
        <v>0</v>
      </c>
      <c r="E43" s="919">
        <v>0</v>
      </c>
      <c r="F43" s="919">
        <v>0</v>
      </c>
    </row>
    <row r="44" spans="1:6" ht="17.100000000000001" customHeight="1">
      <c r="A44" s="918">
        <v>39</v>
      </c>
      <c r="B44" s="918" t="s">
        <v>164</v>
      </c>
      <c r="C44" s="919">
        <v>0</v>
      </c>
      <c r="D44" s="919">
        <v>0</v>
      </c>
      <c r="E44" s="919">
        <v>0</v>
      </c>
      <c r="F44" s="919">
        <v>0</v>
      </c>
    </row>
    <row r="45" spans="1:6" ht="17.100000000000001" customHeight="1">
      <c r="A45" s="918"/>
      <c r="B45" s="920" t="s">
        <v>695</v>
      </c>
      <c r="C45" s="921">
        <f>SUM(C6:C44)</f>
        <v>34738</v>
      </c>
      <c r="D45" s="921">
        <f t="shared" ref="D45:F45" si="0">SUM(D6:D44)</f>
        <v>27892</v>
      </c>
      <c r="E45" s="921">
        <f t="shared" si="0"/>
        <v>37391</v>
      </c>
      <c r="F45" s="921">
        <f t="shared" si="0"/>
        <v>30759</v>
      </c>
    </row>
    <row r="46" spans="1:6" ht="17.100000000000001" customHeight="1">
      <c r="A46" s="918">
        <v>40</v>
      </c>
      <c r="B46" s="918" t="s">
        <v>165</v>
      </c>
      <c r="C46" s="919">
        <v>965</v>
      </c>
      <c r="D46" s="919">
        <v>887</v>
      </c>
      <c r="E46" s="919">
        <v>2505</v>
      </c>
      <c r="F46" s="919">
        <v>2378</v>
      </c>
    </row>
    <row r="47" spans="1:6" ht="17.100000000000001" customHeight="1">
      <c r="A47" s="918">
        <v>41</v>
      </c>
      <c r="B47" s="918" t="s">
        <v>166</v>
      </c>
      <c r="C47" s="919">
        <v>62875</v>
      </c>
      <c r="D47" s="919">
        <v>57216</v>
      </c>
      <c r="E47" s="919">
        <v>4518</v>
      </c>
      <c r="F47" s="919">
        <v>4111</v>
      </c>
    </row>
    <row r="48" spans="1:6" ht="17.100000000000001" customHeight="1">
      <c r="A48" s="918">
        <v>42</v>
      </c>
      <c r="B48" s="918" t="s">
        <v>167</v>
      </c>
      <c r="C48" s="919">
        <v>892</v>
      </c>
      <c r="D48" s="919">
        <v>875</v>
      </c>
      <c r="E48" s="919">
        <v>2012</v>
      </c>
      <c r="F48" s="919">
        <v>1979</v>
      </c>
    </row>
    <row r="49" spans="1:6" ht="17.100000000000001" customHeight="1">
      <c r="A49" s="918"/>
      <c r="B49" s="920" t="s">
        <v>696</v>
      </c>
      <c r="C49" s="921">
        <f>SUM(C46:C48)</f>
        <v>64732</v>
      </c>
      <c r="D49" s="921">
        <f t="shared" ref="D49:F49" si="1">SUM(D46:D48)</f>
        <v>58978</v>
      </c>
      <c r="E49" s="921">
        <f t="shared" si="1"/>
        <v>9035</v>
      </c>
      <c r="F49" s="921">
        <f t="shared" si="1"/>
        <v>8468</v>
      </c>
    </row>
    <row r="50" spans="1:6" ht="17.100000000000001" customHeight="1">
      <c r="A50" s="918">
        <v>43</v>
      </c>
      <c r="B50" s="918" t="s">
        <v>168</v>
      </c>
      <c r="C50" s="919">
        <v>0</v>
      </c>
      <c r="D50" s="919">
        <v>0</v>
      </c>
      <c r="E50" s="919">
        <v>0</v>
      </c>
      <c r="F50" s="919">
        <v>0</v>
      </c>
    </row>
    <row r="51" spans="1:6" ht="17.100000000000001" customHeight="1">
      <c r="A51" s="918">
        <v>44</v>
      </c>
      <c r="B51" s="918" t="s">
        <v>169</v>
      </c>
      <c r="C51" s="919">
        <v>4642</v>
      </c>
      <c r="D51" s="919">
        <v>4409</v>
      </c>
      <c r="E51" s="919">
        <v>12019</v>
      </c>
      <c r="F51" s="919">
        <v>11418</v>
      </c>
    </row>
    <row r="52" spans="1:6" ht="17.100000000000001" customHeight="1">
      <c r="A52" s="918">
        <v>45</v>
      </c>
      <c r="B52" s="918" t="s">
        <v>170</v>
      </c>
      <c r="C52" s="919">
        <v>0</v>
      </c>
      <c r="D52" s="919">
        <v>0</v>
      </c>
      <c r="E52" s="919">
        <v>0</v>
      </c>
      <c r="F52" s="919">
        <v>0</v>
      </c>
    </row>
    <row r="53" spans="1:6" ht="17.100000000000001" customHeight="1">
      <c r="A53" s="918"/>
      <c r="B53" s="920" t="s">
        <v>697</v>
      </c>
      <c r="C53" s="921">
        <f>SUM(C50:C52)</f>
        <v>4642</v>
      </c>
      <c r="D53" s="921">
        <f t="shared" ref="D53:F53" si="2">SUM(D50:D52)</f>
        <v>4409</v>
      </c>
      <c r="E53" s="921">
        <f t="shared" si="2"/>
        <v>12019</v>
      </c>
      <c r="F53" s="921">
        <f t="shared" si="2"/>
        <v>11418</v>
      </c>
    </row>
    <row r="54" spans="1:6" ht="17.100000000000001" customHeight="1">
      <c r="A54" s="918">
        <v>46</v>
      </c>
      <c r="B54" s="920" t="s">
        <v>172</v>
      </c>
      <c r="C54" s="921">
        <v>0</v>
      </c>
      <c r="D54" s="921">
        <v>0</v>
      </c>
      <c r="E54" s="921">
        <v>0</v>
      </c>
      <c r="F54" s="921">
        <v>0</v>
      </c>
    </row>
    <row r="55" spans="1:6" ht="17.100000000000001" customHeight="1">
      <c r="A55" s="918"/>
      <c r="B55" s="920" t="s">
        <v>698</v>
      </c>
      <c r="C55" s="921">
        <f>C54</f>
        <v>0</v>
      </c>
      <c r="D55" s="921">
        <f t="shared" ref="D55:F55" si="3">D54</f>
        <v>0</v>
      </c>
      <c r="E55" s="921">
        <f t="shared" si="3"/>
        <v>0</v>
      </c>
      <c r="F55" s="921">
        <f t="shared" si="3"/>
        <v>0</v>
      </c>
    </row>
    <row r="56" spans="1:6" ht="17.100000000000001" customHeight="1">
      <c r="A56" s="918">
        <v>47</v>
      </c>
      <c r="B56" s="920" t="s">
        <v>173</v>
      </c>
      <c r="C56" s="921">
        <v>0</v>
      </c>
      <c r="D56" s="921">
        <v>0</v>
      </c>
      <c r="E56" s="921">
        <v>0</v>
      </c>
      <c r="F56" s="921">
        <v>0</v>
      </c>
    </row>
    <row r="57" spans="1:6" ht="17.100000000000001" customHeight="1">
      <c r="A57" s="918">
        <v>47</v>
      </c>
      <c r="B57" s="920" t="s">
        <v>174</v>
      </c>
      <c r="C57" s="921">
        <v>0</v>
      </c>
      <c r="D57" s="921">
        <v>0</v>
      </c>
      <c r="E57" s="921">
        <v>0</v>
      </c>
      <c r="F57" s="921">
        <v>0</v>
      </c>
    </row>
    <row r="58" spans="1:6" ht="17.100000000000001" customHeight="1">
      <c r="A58" s="918"/>
      <c r="B58" s="920" t="s">
        <v>699</v>
      </c>
      <c r="C58" s="921">
        <f>SUM(C56:C57)</f>
        <v>0</v>
      </c>
      <c r="D58" s="921">
        <f t="shared" ref="D58:F58" si="4">SUM(D56:D57)</f>
        <v>0</v>
      </c>
      <c r="E58" s="921">
        <f t="shared" si="4"/>
        <v>0</v>
      </c>
      <c r="F58" s="921">
        <f t="shared" si="4"/>
        <v>0</v>
      </c>
    </row>
    <row r="59" spans="1:6" ht="17.100000000000001" customHeight="1">
      <c r="A59" s="918"/>
      <c r="B59" s="920" t="s">
        <v>413</v>
      </c>
      <c r="C59" s="921">
        <f>SUM(C45+C49+C53+C55+C58)</f>
        <v>104112</v>
      </c>
      <c r="D59" s="921">
        <f>SUM(D45+D49+D53+D55+D58)</f>
        <v>91279</v>
      </c>
      <c r="E59" s="921">
        <f>SUM(E45+E49+E53+E55+E58)</f>
        <v>58445</v>
      </c>
      <c r="F59" s="921">
        <f>SUM(F45+F49+F53+F55+F58)</f>
        <v>50645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69"/>
  <sheetViews>
    <sheetView zoomScale="60" zoomScaleNormal="60" workbookViewId="0">
      <selection activeCell="T17" sqref="T17"/>
    </sheetView>
  </sheetViews>
  <sheetFormatPr defaultRowHeight="27"/>
  <cols>
    <col min="1" max="1" width="12.7109375" style="923" customWidth="1"/>
    <col min="2" max="2" width="54.5703125" style="923" customWidth="1"/>
    <col min="3" max="3" width="13.85546875" style="923" customWidth="1"/>
    <col min="4" max="4" width="16.42578125" style="955" customWidth="1"/>
    <col min="5" max="5" width="17" style="923" bestFit="1" customWidth="1"/>
    <col min="6" max="6" width="16.42578125" style="955" customWidth="1"/>
    <col min="7" max="7" width="17" style="923" bestFit="1" customWidth="1"/>
    <col min="8" max="8" width="21.28515625" style="955" bestFit="1" customWidth="1"/>
    <col min="9" max="9" width="17" style="923" bestFit="1" customWidth="1"/>
    <col min="10" max="10" width="17.85546875" style="955" customWidth="1"/>
    <col min="11" max="11" width="17" style="923" bestFit="1" customWidth="1"/>
    <col min="12" max="12" width="20.7109375" style="955" customWidth="1"/>
    <col min="13" max="13" width="26" style="923" customWidth="1"/>
    <col min="14" max="14" width="11.42578125" style="923" customWidth="1"/>
    <col min="15" max="16384" width="9.140625" style="923"/>
  </cols>
  <sheetData>
    <row r="1" spans="1:13" ht="27.75">
      <c r="A1" s="956" t="s">
        <v>710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27.75">
      <c r="A2" s="922"/>
      <c r="C2" s="924" t="s">
        <v>701</v>
      </c>
      <c r="D2" s="924"/>
      <c r="E2" s="924"/>
      <c r="F2" s="924"/>
      <c r="G2" s="924"/>
      <c r="H2" s="924"/>
      <c r="I2" s="924"/>
      <c r="J2" s="924"/>
      <c r="K2" s="924"/>
      <c r="L2" s="924"/>
      <c r="M2" s="924"/>
    </row>
    <row r="3" spans="1:13" ht="27.75">
      <c r="A3" s="925" t="s">
        <v>219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</row>
    <row r="4" spans="1:13" ht="27.75">
      <c r="A4" s="926" t="s">
        <v>1</v>
      </c>
      <c r="B4" s="927" t="s">
        <v>128</v>
      </c>
      <c r="C4" s="928" t="s">
        <v>702</v>
      </c>
      <c r="D4" s="928"/>
      <c r="E4" s="928" t="s">
        <v>703</v>
      </c>
      <c r="F4" s="928"/>
      <c r="G4" s="928"/>
      <c r="H4" s="928"/>
      <c r="I4" s="928" t="s">
        <v>704</v>
      </c>
      <c r="J4" s="929"/>
      <c r="K4" s="929"/>
      <c r="L4" s="929"/>
      <c r="M4" s="168" t="s">
        <v>705</v>
      </c>
    </row>
    <row r="5" spans="1:13" ht="27.75">
      <c r="A5" s="926"/>
      <c r="B5" s="927"/>
      <c r="C5" s="930" t="s">
        <v>499</v>
      </c>
      <c r="D5" s="931" t="s">
        <v>706</v>
      </c>
      <c r="E5" s="926" t="s">
        <v>707</v>
      </c>
      <c r="F5" s="926"/>
      <c r="G5" s="926" t="s">
        <v>708</v>
      </c>
      <c r="H5" s="926"/>
      <c r="I5" s="926" t="s">
        <v>707</v>
      </c>
      <c r="J5" s="926"/>
      <c r="K5" s="926" t="s">
        <v>709</v>
      </c>
      <c r="L5" s="926"/>
      <c r="M5" s="169"/>
    </row>
    <row r="6" spans="1:13" s="936" customFormat="1" ht="26.25">
      <c r="A6" s="932" t="s">
        <v>62</v>
      </c>
      <c r="B6" s="933" t="s">
        <v>63</v>
      </c>
      <c r="C6" s="930"/>
      <c r="D6" s="931"/>
      <c r="E6" s="934" t="s">
        <v>498</v>
      </c>
      <c r="F6" s="935" t="s">
        <v>706</v>
      </c>
      <c r="G6" s="934" t="s">
        <v>499</v>
      </c>
      <c r="H6" s="935" t="s">
        <v>706</v>
      </c>
      <c r="I6" s="934" t="s">
        <v>499</v>
      </c>
      <c r="J6" s="935" t="s">
        <v>706</v>
      </c>
      <c r="K6" s="934" t="s">
        <v>499</v>
      </c>
      <c r="L6" s="935" t="s">
        <v>706</v>
      </c>
      <c r="M6" s="169"/>
    </row>
    <row r="7" spans="1:13">
      <c r="A7" s="937">
        <v>1</v>
      </c>
      <c r="B7" s="938" t="str">
        <f>'[4]For-data-entry'!B5</f>
        <v>Canara Bank</v>
      </c>
      <c r="C7" s="939">
        <v>0</v>
      </c>
      <c r="D7" s="940">
        <v>0</v>
      </c>
      <c r="E7" s="939">
        <v>17</v>
      </c>
      <c r="F7" s="940">
        <v>0.46</v>
      </c>
      <c r="G7" s="939">
        <v>17</v>
      </c>
      <c r="H7" s="940">
        <v>0.46</v>
      </c>
      <c r="I7" s="939">
        <v>911</v>
      </c>
      <c r="J7" s="940">
        <v>19.100000000000001</v>
      </c>
      <c r="K7" s="939">
        <v>911</v>
      </c>
      <c r="L7" s="940">
        <v>19.100000000000001</v>
      </c>
      <c r="M7" s="941">
        <v>1759</v>
      </c>
    </row>
    <row r="8" spans="1:13">
      <c r="A8" s="937">
        <v>2</v>
      </c>
      <c r="B8" s="938" t="str">
        <f>'[4]For-data-entry'!B6</f>
        <v>Corporation Bank</v>
      </c>
      <c r="C8" s="939">
        <v>0</v>
      </c>
      <c r="D8" s="940">
        <v>0</v>
      </c>
      <c r="E8" s="939">
        <v>943</v>
      </c>
      <c r="F8" s="940">
        <v>18.11</v>
      </c>
      <c r="G8" s="939">
        <v>11</v>
      </c>
      <c r="H8" s="940">
        <v>0.42</v>
      </c>
      <c r="I8" s="939">
        <v>4660</v>
      </c>
      <c r="J8" s="940">
        <v>110.13</v>
      </c>
      <c r="K8" s="939">
        <v>681</v>
      </c>
      <c r="L8" s="940">
        <v>20.38</v>
      </c>
      <c r="M8" s="941">
        <v>0</v>
      </c>
    </row>
    <row r="9" spans="1:13">
      <c r="A9" s="937">
        <v>3</v>
      </c>
      <c r="B9" s="938" t="str">
        <f>'[4]For-data-entry'!B7</f>
        <v>Syndicate Bank</v>
      </c>
      <c r="C9" s="939">
        <v>0</v>
      </c>
      <c r="D9" s="940">
        <v>0</v>
      </c>
      <c r="E9" s="939">
        <v>1666</v>
      </c>
      <c r="F9" s="940">
        <v>7.9170000000000007</v>
      </c>
      <c r="G9" s="939">
        <v>1649</v>
      </c>
      <c r="H9" s="940">
        <v>7.8495000000000008</v>
      </c>
      <c r="I9" s="939">
        <v>6014</v>
      </c>
      <c r="J9" s="940">
        <v>107.3356</v>
      </c>
      <c r="K9" s="939">
        <v>5749</v>
      </c>
      <c r="L9" s="940">
        <v>103.02500000000001</v>
      </c>
      <c r="M9" s="941">
        <v>0</v>
      </c>
    </row>
    <row r="10" spans="1:13">
      <c r="A10" s="937">
        <v>4</v>
      </c>
      <c r="B10" s="938" t="str">
        <f>'[4]For-data-entry'!B8</f>
        <v>State Bank of India</v>
      </c>
      <c r="C10" s="939">
        <v>0</v>
      </c>
      <c r="D10" s="940">
        <v>0</v>
      </c>
      <c r="E10" s="939">
        <v>171</v>
      </c>
      <c r="F10" s="940">
        <v>10.7</v>
      </c>
      <c r="G10" s="939">
        <v>163</v>
      </c>
      <c r="H10" s="940">
        <v>9.2100000000000009</v>
      </c>
      <c r="I10" s="939">
        <v>3213</v>
      </c>
      <c r="J10" s="940">
        <v>98.6</v>
      </c>
      <c r="K10" s="939">
        <v>3033</v>
      </c>
      <c r="L10" s="940">
        <v>91.11</v>
      </c>
      <c r="M10" s="941">
        <v>334</v>
      </c>
    </row>
    <row r="11" spans="1:13">
      <c r="A11" s="937">
        <v>5</v>
      </c>
      <c r="B11" s="938" t="str">
        <f>'[4]For-data-entry'!B9</f>
        <v>Vijaya Bank</v>
      </c>
      <c r="C11" s="939">
        <v>0</v>
      </c>
      <c r="D11" s="940">
        <v>0</v>
      </c>
      <c r="E11" s="939">
        <v>42</v>
      </c>
      <c r="F11" s="940">
        <v>1.06</v>
      </c>
      <c r="G11" s="939">
        <v>36</v>
      </c>
      <c r="H11" s="940">
        <v>1.05</v>
      </c>
      <c r="I11" s="939">
        <v>1189</v>
      </c>
      <c r="J11" s="940">
        <v>19.260000000000002</v>
      </c>
      <c r="K11" s="939">
        <v>1091</v>
      </c>
      <c r="L11" s="940">
        <v>18.079999999999998</v>
      </c>
      <c r="M11" s="941">
        <v>0</v>
      </c>
    </row>
    <row r="12" spans="1:13" ht="27.75">
      <c r="A12" s="937"/>
      <c r="B12" s="942" t="s">
        <v>64</v>
      </c>
      <c r="C12" s="943">
        <v>0</v>
      </c>
      <c r="D12" s="944">
        <v>0</v>
      </c>
      <c r="E12" s="943">
        <v>2839</v>
      </c>
      <c r="F12" s="944">
        <v>38.247</v>
      </c>
      <c r="G12" s="943">
        <v>1876</v>
      </c>
      <c r="H12" s="944">
        <v>18.9895</v>
      </c>
      <c r="I12" s="943">
        <v>15987</v>
      </c>
      <c r="J12" s="944">
        <v>354.42559999999997</v>
      </c>
      <c r="K12" s="943">
        <v>11465</v>
      </c>
      <c r="L12" s="944">
        <v>251.69499999999999</v>
      </c>
      <c r="M12" s="945">
        <f>SUM(M7:M11)</f>
        <v>2093</v>
      </c>
    </row>
    <row r="13" spans="1:13" ht="27.75">
      <c r="A13" s="946" t="s">
        <v>65</v>
      </c>
      <c r="B13" s="946"/>
      <c r="C13" s="943"/>
      <c r="D13" s="944"/>
      <c r="E13" s="943"/>
      <c r="F13" s="944"/>
      <c r="G13" s="943"/>
      <c r="H13" s="944"/>
      <c r="I13" s="943"/>
      <c r="J13" s="944"/>
      <c r="K13" s="943"/>
      <c r="L13" s="944"/>
      <c r="M13" s="945"/>
    </row>
    <row r="14" spans="1:13">
      <c r="A14" s="947">
        <v>1</v>
      </c>
      <c r="B14" s="948" t="str">
        <f>'[4]For-data-entry'!B13</f>
        <v>Allahabad Bank</v>
      </c>
      <c r="C14" s="939">
        <v>0</v>
      </c>
      <c r="D14" s="940">
        <v>0</v>
      </c>
      <c r="E14" s="939">
        <v>0</v>
      </c>
      <c r="F14" s="940">
        <v>0</v>
      </c>
      <c r="G14" s="939">
        <v>0</v>
      </c>
      <c r="H14" s="940">
        <v>0</v>
      </c>
      <c r="I14" s="939">
        <v>0</v>
      </c>
      <c r="J14" s="940">
        <v>0</v>
      </c>
      <c r="K14" s="939">
        <v>0</v>
      </c>
      <c r="L14" s="940">
        <v>0</v>
      </c>
      <c r="M14" s="941">
        <v>0</v>
      </c>
    </row>
    <row r="15" spans="1:13">
      <c r="A15" s="947">
        <v>2</v>
      </c>
      <c r="B15" s="948" t="str">
        <f>'[4]For-data-entry'!B14</f>
        <v>Andhrabank</v>
      </c>
      <c r="C15" s="939">
        <v>0</v>
      </c>
      <c r="D15" s="940">
        <v>0</v>
      </c>
      <c r="E15" s="939">
        <v>0</v>
      </c>
      <c r="F15" s="940">
        <v>0</v>
      </c>
      <c r="G15" s="939">
        <v>0</v>
      </c>
      <c r="H15" s="940">
        <v>0</v>
      </c>
      <c r="I15" s="939">
        <v>0</v>
      </c>
      <c r="J15" s="940">
        <v>0</v>
      </c>
      <c r="K15" s="939">
        <v>0</v>
      </c>
      <c r="L15" s="940">
        <v>0</v>
      </c>
      <c r="M15" s="941">
        <v>0</v>
      </c>
    </row>
    <row r="16" spans="1:13">
      <c r="A16" s="947">
        <v>3</v>
      </c>
      <c r="B16" s="948" t="str">
        <f>'[4]For-data-entry'!B15</f>
        <v>Bank of Baroda</v>
      </c>
      <c r="C16" s="939">
        <v>0</v>
      </c>
      <c r="D16" s="940">
        <v>0</v>
      </c>
      <c r="E16" s="939">
        <v>2</v>
      </c>
      <c r="F16" s="940">
        <v>0.18</v>
      </c>
      <c r="G16" s="939">
        <v>2</v>
      </c>
      <c r="H16" s="940">
        <v>0.18</v>
      </c>
      <c r="I16" s="939">
        <v>27</v>
      </c>
      <c r="J16" s="940">
        <v>0.88</v>
      </c>
      <c r="K16" s="939">
        <v>27</v>
      </c>
      <c r="L16" s="940">
        <v>0.88</v>
      </c>
      <c r="M16" s="941">
        <v>0</v>
      </c>
    </row>
    <row r="17" spans="1:13">
      <c r="A17" s="947">
        <v>4</v>
      </c>
      <c r="B17" s="948" t="str">
        <f>'[4]For-data-entry'!B16</f>
        <v>Bank of India</v>
      </c>
      <c r="C17" s="939">
        <v>0</v>
      </c>
      <c r="D17" s="940">
        <v>0</v>
      </c>
      <c r="E17" s="939">
        <v>2</v>
      </c>
      <c r="F17" s="940">
        <v>3.85E-2</v>
      </c>
      <c r="G17" s="939">
        <v>2</v>
      </c>
      <c r="H17" s="940">
        <v>3.85E-2</v>
      </c>
      <c r="I17" s="939">
        <v>344</v>
      </c>
      <c r="J17" s="940">
        <v>5.0711000000000004</v>
      </c>
      <c r="K17" s="939">
        <v>344</v>
      </c>
      <c r="L17" s="940">
        <v>5.0711000000000004</v>
      </c>
      <c r="M17" s="941">
        <v>0</v>
      </c>
    </row>
    <row r="18" spans="1:13">
      <c r="A18" s="947">
        <v>5</v>
      </c>
      <c r="B18" s="948" t="str">
        <f>'[4]For-data-entry'!B17</f>
        <v>Bank of Maharastra</v>
      </c>
      <c r="C18" s="939">
        <v>0</v>
      </c>
      <c r="D18" s="940">
        <v>0</v>
      </c>
      <c r="E18" s="939">
        <v>0</v>
      </c>
      <c r="F18" s="940">
        <v>0</v>
      </c>
      <c r="G18" s="939">
        <v>0</v>
      </c>
      <c r="H18" s="940">
        <v>0</v>
      </c>
      <c r="I18" s="939">
        <v>0</v>
      </c>
      <c r="J18" s="940">
        <v>0</v>
      </c>
      <c r="K18" s="939">
        <v>0</v>
      </c>
      <c r="L18" s="940">
        <v>0</v>
      </c>
      <c r="M18" s="941">
        <v>0</v>
      </c>
    </row>
    <row r="19" spans="1:13">
      <c r="A19" s="947">
        <v>6</v>
      </c>
      <c r="B19" s="948" t="str">
        <f>'[4]For-data-entry'!B18</f>
        <v>Central Bank of India</v>
      </c>
      <c r="C19" s="939">
        <v>0</v>
      </c>
      <c r="D19" s="940">
        <v>0</v>
      </c>
      <c r="E19" s="939">
        <v>0</v>
      </c>
      <c r="F19" s="940">
        <v>0</v>
      </c>
      <c r="G19" s="939">
        <v>0</v>
      </c>
      <c r="H19" s="940">
        <v>0</v>
      </c>
      <c r="I19" s="939">
        <v>0</v>
      </c>
      <c r="J19" s="940">
        <v>0</v>
      </c>
      <c r="K19" s="939">
        <v>0</v>
      </c>
      <c r="L19" s="940">
        <v>0</v>
      </c>
      <c r="M19" s="941">
        <v>0</v>
      </c>
    </row>
    <row r="20" spans="1:13">
      <c r="A20" s="947">
        <v>7</v>
      </c>
      <c r="B20" s="948" t="str">
        <f>'[4]For-data-entry'!B19</f>
        <v>Dena Bank</v>
      </c>
      <c r="C20" s="939">
        <v>0</v>
      </c>
      <c r="D20" s="940">
        <v>0</v>
      </c>
      <c r="E20" s="939">
        <v>0</v>
      </c>
      <c r="F20" s="940">
        <v>0</v>
      </c>
      <c r="G20" s="939">
        <v>0</v>
      </c>
      <c r="H20" s="940">
        <v>0</v>
      </c>
      <c r="I20" s="939">
        <v>7</v>
      </c>
      <c r="J20" s="940">
        <v>0.18</v>
      </c>
      <c r="K20" s="939">
        <v>7</v>
      </c>
      <c r="L20" s="940">
        <v>0.18</v>
      </c>
      <c r="M20" s="941">
        <v>0</v>
      </c>
    </row>
    <row r="21" spans="1:13">
      <c r="A21" s="947">
        <v>8</v>
      </c>
      <c r="B21" s="948" t="str">
        <f>'[4]For-data-entry'!B20</f>
        <v xml:space="preserve">Indian Bank </v>
      </c>
      <c r="C21" s="939">
        <v>0</v>
      </c>
      <c r="D21" s="940">
        <v>0</v>
      </c>
      <c r="E21" s="939">
        <v>0</v>
      </c>
      <c r="F21" s="940">
        <v>0</v>
      </c>
      <c r="G21" s="939">
        <v>0</v>
      </c>
      <c r="H21" s="940">
        <v>0</v>
      </c>
      <c r="I21" s="939">
        <v>0</v>
      </c>
      <c r="J21" s="940">
        <v>0</v>
      </c>
      <c r="K21" s="939">
        <v>0</v>
      </c>
      <c r="L21" s="940">
        <v>0</v>
      </c>
      <c r="M21" s="941">
        <v>0</v>
      </c>
    </row>
    <row r="22" spans="1:13">
      <c r="A22" s="947">
        <v>9</v>
      </c>
      <c r="B22" s="948" t="str">
        <f>'[4]For-data-entry'!B21</f>
        <v>Indian Overseas Bank</v>
      </c>
      <c r="C22" s="939">
        <v>0</v>
      </c>
      <c r="D22" s="940">
        <v>0</v>
      </c>
      <c r="E22" s="939">
        <v>13</v>
      </c>
      <c r="F22" s="940">
        <v>0.1507</v>
      </c>
      <c r="G22" s="939">
        <v>13</v>
      </c>
      <c r="H22" s="940">
        <v>0.1507</v>
      </c>
      <c r="I22" s="939">
        <v>102</v>
      </c>
      <c r="J22" s="940">
        <v>1.4915</v>
      </c>
      <c r="K22" s="939">
        <v>102</v>
      </c>
      <c r="L22" s="940">
        <v>1.4915</v>
      </c>
      <c r="M22" s="941">
        <v>0</v>
      </c>
    </row>
    <row r="23" spans="1:13">
      <c r="A23" s="947">
        <v>10</v>
      </c>
      <c r="B23" s="948" t="str">
        <f>'[4]For-data-entry'!B22</f>
        <v>Oriental Bank of Commerce</v>
      </c>
      <c r="C23" s="939">
        <v>0</v>
      </c>
      <c r="D23" s="940">
        <v>0</v>
      </c>
      <c r="E23" s="939">
        <v>0</v>
      </c>
      <c r="F23" s="940">
        <v>0</v>
      </c>
      <c r="G23" s="939">
        <v>0</v>
      </c>
      <c r="H23" s="940">
        <v>0</v>
      </c>
      <c r="I23" s="939">
        <v>2</v>
      </c>
      <c r="J23" s="940">
        <v>2.0899999999999998E-2</v>
      </c>
      <c r="K23" s="939">
        <v>2</v>
      </c>
      <c r="L23" s="940">
        <v>2.0899999999999998E-2</v>
      </c>
      <c r="M23" s="941">
        <v>0</v>
      </c>
    </row>
    <row r="24" spans="1:13">
      <c r="A24" s="947">
        <v>11</v>
      </c>
      <c r="B24" s="948" t="str">
        <f>'[4]For-data-entry'!B23</f>
        <v>Punjab National Bank</v>
      </c>
      <c r="C24" s="939">
        <v>0</v>
      </c>
      <c r="D24" s="940">
        <v>0</v>
      </c>
      <c r="E24" s="939">
        <v>0</v>
      </c>
      <c r="F24" s="940">
        <v>0</v>
      </c>
      <c r="G24" s="939">
        <v>0</v>
      </c>
      <c r="H24" s="940">
        <v>0</v>
      </c>
      <c r="I24" s="939">
        <v>9</v>
      </c>
      <c r="J24" s="940">
        <v>0.17149999999999999</v>
      </c>
      <c r="K24" s="939">
        <v>9</v>
      </c>
      <c r="L24" s="940">
        <v>0.17149999999999999</v>
      </c>
      <c r="M24" s="941">
        <v>0</v>
      </c>
    </row>
    <row r="25" spans="1:13">
      <c r="A25" s="947">
        <v>12</v>
      </c>
      <c r="B25" s="948" t="str">
        <f>'[4]For-data-entry'!B24</f>
        <v>Punjab and Synd Bank</v>
      </c>
      <c r="C25" s="939">
        <v>0</v>
      </c>
      <c r="D25" s="940">
        <v>0</v>
      </c>
      <c r="E25" s="939">
        <v>0</v>
      </c>
      <c r="F25" s="940">
        <v>0</v>
      </c>
      <c r="G25" s="939">
        <v>0</v>
      </c>
      <c r="H25" s="940">
        <v>0</v>
      </c>
      <c r="I25" s="939">
        <v>0</v>
      </c>
      <c r="J25" s="940">
        <v>0</v>
      </c>
      <c r="K25" s="939">
        <v>0</v>
      </c>
      <c r="L25" s="940">
        <v>0</v>
      </c>
      <c r="M25" s="941">
        <v>0</v>
      </c>
    </row>
    <row r="26" spans="1:13">
      <c r="A26" s="947">
        <v>13</v>
      </c>
      <c r="B26" s="948" t="str">
        <f>'[4]For-data-entry'!B25</f>
        <v>UCO Bank</v>
      </c>
      <c r="C26" s="939">
        <v>0</v>
      </c>
      <c r="D26" s="940">
        <v>0</v>
      </c>
      <c r="E26" s="939">
        <v>10</v>
      </c>
      <c r="F26" s="940">
        <v>0.11</v>
      </c>
      <c r="G26" s="939">
        <v>10</v>
      </c>
      <c r="H26" s="940">
        <v>0.11</v>
      </c>
      <c r="I26" s="939">
        <v>176</v>
      </c>
      <c r="J26" s="940">
        <v>3.18</v>
      </c>
      <c r="K26" s="939">
        <v>176</v>
      </c>
      <c r="L26" s="940">
        <v>3.18</v>
      </c>
      <c r="M26" s="941">
        <v>0</v>
      </c>
    </row>
    <row r="27" spans="1:13">
      <c r="A27" s="947">
        <v>14</v>
      </c>
      <c r="B27" s="948" t="str">
        <f>'[4]For-data-entry'!B26</f>
        <v>Union Bank Of India</v>
      </c>
      <c r="C27" s="939">
        <v>0</v>
      </c>
      <c r="D27" s="940">
        <v>0</v>
      </c>
      <c r="E27" s="939">
        <v>0</v>
      </c>
      <c r="F27" s="940">
        <v>0</v>
      </c>
      <c r="G27" s="939">
        <v>0</v>
      </c>
      <c r="H27" s="940">
        <v>0</v>
      </c>
      <c r="I27" s="939">
        <v>0</v>
      </c>
      <c r="J27" s="940">
        <v>0</v>
      </c>
      <c r="K27" s="939">
        <v>0</v>
      </c>
      <c r="L27" s="940">
        <v>0</v>
      </c>
      <c r="M27" s="941">
        <v>0</v>
      </c>
    </row>
    <row r="28" spans="1:13">
      <c r="A28" s="947">
        <v>15</v>
      </c>
      <c r="B28" s="948" t="str">
        <f>'[4]For-data-entry'!B27</f>
        <v>United Bank of India</v>
      </c>
      <c r="C28" s="939">
        <v>0</v>
      </c>
      <c r="D28" s="940">
        <v>0</v>
      </c>
      <c r="E28" s="939">
        <v>0</v>
      </c>
      <c r="F28" s="940">
        <v>0</v>
      </c>
      <c r="G28" s="939">
        <v>0</v>
      </c>
      <c r="H28" s="940">
        <v>0</v>
      </c>
      <c r="I28" s="939">
        <v>0</v>
      </c>
      <c r="J28" s="940">
        <v>0</v>
      </c>
      <c r="K28" s="939">
        <v>0</v>
      </c>
      <c r="L28" s="940">
        <v>0</v>
      </c>
      <c r="M28" s="941">
        <v>0</v>
      </c>
    </row>
    <row r="29" spans="1:13">
      <c r="A29" s="947">
        <v>16</v>
      </c>
      <c r="B29" s="948" t="str">
        <f>'[4]For-data-entry'!B28</f>
        <v>IDBI Bank</v>
      </c>
      <c r="C29" s="939">
        <v>0</v>
      </c>
      <c r="D29" s="940">
        <v>0</v>
      </c>
      <c r="E29" s="939">
        <v>1607</v>
      </c>
      <c r="F29" s="940">
        <v>7.6315999999999997</v>
      </c>
      <c r="G29" s="939">
        <v>1597</v>
      </c>
      <c r="H29" s="940">
        <v>7.5975999999999999</v>
      </c>
      <c r="I29" s="939">
        <v>2577</v>
      </c>
      <c r="J29" s="940">
        <v>37.549900000000001</v>
      </c>
      <c r="K29" s="939">
        <v>2565</v>
      </c>
      <c r="L29" s="940">
        <v>37.314799999999998</v>
      </c>
      <c r="M29" s="941">
        <v>2577</v>
      </c>
    </row>
    <row r="30" spans="1:13" ht="27.75">
      <c r="A30" s="947"/>
      <c r="B30" s="943" t="s">
        <v>66</v>
      </c>
      <c r="C30" s="943">
        <v>0</v>
      </c>
      <c r="D30" s="944">
        <v>0</v>
      </c>
      <c r="E30" s="943">
        <v>1634</v>
      </c>
      <c r="F30" s="944">
        <v>8.1107999999999993</v>
      </c>
      <c r="G30" s="943">
        <v>1624</v>
      </c>
      <c r="H30" s="944">
        <v>8.0767999999999986</v>
      </c>
      <c r="I30" s="943">
        <v>3244</v>
      </c>
      <c r="J30" s="944">
        <v>48.544899999999998</v>
      </c>
      <c r="K30" s="943">
        <v>3232</v>
      </c>
      <c r="L30" s="944">
        <v>48.309799999999996</v>
      </c>
      <c r="M30" s="945">
        <v>2577</v>
      </c>
    </row>
    <row r="31" spans="1:13" ht="27.75">
      <c r="A31" s="949" t="s">
        <v>67</v>
      </c>
      <c r="B31" s="943" t="s">
        <v>68</v>
      </c>
      <c r="C31" s="950"/>
      <c r="D31" s="695"/>
      <c r="E31" s="950"/>
      <c r="F31" s="695"/>
      <c r="G31" s="950"/>
      <c r="H31" s="695"/>
      <c r="I31" s="950"/>
      <c r="J31" s="695"/>
      <c r="K31" s="950"/>
      <c r="L31" s="695"/>
      <c r="M31" s="951"/>
    </row>
    <row r="32" spans="1:13">
      <c r="A32" s="947">
        <v>1</v>
      </c>
      <c r="B32" s="948" t="str">
        <f>'[4]For-data-entry'!B32</f>
        <v>Karnataka Bank Ltd</v>
      </c>
      <c r="C32" s="939">
        <v>0</v>
      </c>
      <c r="D32" s="940">
        <v>0</v>
      </c>
      <c r="E32" s="939">
        <v>1</v>
      </c>
      <c r="F32" s="940">
        <v>0.01</v>
      </c>
      <c r="G32" s="939">
        <v>1</v>
      </c>
      <c r="H32" s="940">
        <v>0.01</v>
      </c>
      <c r="I32" s="939">
        <v>173</v>
      </c>
      <c r="J32" s="940">
        <v>2.2999999999999998</v>
      </c>
      <c r="K32" s="939">
        <v>67</v>
      </c>
      <c r="L32" s="940">
        <v>0.89</v>
      </c>
      <c r="M32" s="941">
        <v>0</v>
      </c>
    </row>
    <row r="33" spans="1:13">
      <c r="A33" s="947">
        <v>2</v>
      </c>
      <c r="B33" s="948" t="str">
        <f>'[4]For-data-entry'!B33</f>
        <v>Kotak Mahendra Bank</v>
      </c>
      <c r="C33" s="939">
        <v>0</v>
      </c>
      <c r="D33" s="940">
        <v>0</v>
      </c>
      <c r="E33" s="939">
        <v>0</v>
      </c>
      <c r="F33" s="940">
        <v>0</v>
      </c>
      <c r="G33" s="939">
        <v>0</v>
      </c>
      <c r="H33" s="940">
        <v>0</v>
      </c>
      <c r="I33" s="939">
        <v>0</v>
      </c>
      <c r="J33" s="940">
        <v>0</v>
      </c>
      <c r="K33" s="939">
        <v>0</v>
      </c>
      <c r="L33" s="940">
        <v>0</v>
      </c>
      <c r="M33" s="941">
        <v>0</v>
      </c>
    </row>
    <row r="34" spans="1:13">
      <c r="A34" s="947">
        <v>3</v>
      </c>
      <c r="B34" s="948" t="str">
        <f>'[4]For-data-entry'!B34</f>
        <v>Cathelic Syrian Bank Ltd.</v>
      </c>
      <c r="C34" s="939">
        <v>0</v>
      </c>
      <c r="D34" s="940">
        <v>0</v>
      </c>
      <c r="E34" s="939">
        <v>0</v>
      </c>
      <c r="F34" s="940">
        <v>0</v>
      </c>
      <c r="G34" s="939">
        <v>0</v>
      </c>
      <c r="H34" s="940">
        <v>0</v>
      </c>
      <c r="I34" s="939">
        <v>0</v>
      </c>
      <c r="J34" s="940">
        <v>0</v>
      </c>
      <c r="K34" s="939">
        <v>0</v>
      </c>
      <c r="L34" s="940">
        <v>0</v>
      </c>
      <c r="M34" s="941">
        <v>0</v>
      </c>
    </row>
    <row r="35" spans="1:13">
      <c r="A35" s="947">
        <v>4</v>
      </c>
      <c r="B35" s="948" t="str">
        <f>'[4]For-data-entry'!B35</f>
        <v>City Union Bank Ltd</v>
      </c>
      <c r="C35" s="939">
        <v>0</v>
      </c>
      <c r="D35" s="940">
        <v>0</v>
      </c>
      <c r="E35" s="939">
        <v>0</v>
      </c>
      <c r="F35" s="940">
        <v>0</v>
      </c>
      <c r="G35" s="939">
        <v>0</v>
      </c>
      <c r="H35" s="940">
        <v>0</v>
      </c>
      <c r="I35" s="939">
        <v>0</v>
      </c>
      <c r="J35" s="940">
        <v>0</v>
      </c>
      <c r="K35" s="939">
        <v>0</v>
      </c>
      <c r="L35" s="940">
        <v>0</v>
      </c>
      <c r="M35" s="941">
        <v>0</v>
      </c>
    </row>
    <row r="36" spans="1:13">
      <c r="A36" s="947">
        <v>5</v>
      </c>
      <c r="B36" s="948" t="str">
        <f>'[4]For-data-entry'!B36</f>
        <v>Dhanalaxmi Bank Ltd.</v>
      </c>
      <c r="C36" s="939">
        <v>0</v>
      </c>
      <c r="D36" s="940">
        <v>0</v>
      </c>
      <c r="E36" s="939">
        <v>0</v>
      </c>
      <c r="F36" s="940">
        <v>0</v>
      </c>
      <c r="G36" s="939">
        <v>0</v>
      </c>
      <c r="H36" s="940">
        <v>0</v>
      </c>
      <c r="I36" s="939">
        <v>0</v>
      </c>
      <c r="J36" s="940">
        <v>0</v>
      </c>
      <c r="K36" s="939">
        <v>0</v>
      </c>
      <c r="L36" s="940">
        <v>0</v>
      </c>
      <c r="M36" s="941">
        <v>0</v>
      </c>
    </row>
    <row r="37" spans="1:13">
      <c r="A37" s="947">
        <v>6</v>
      </c>
      <c r="B37" s="948" t="str">
        <f>'[4]For-data-entry'!B37</f>
        <v>Federal Bank Ltd.</v>
      </c>
      <c r="C37" s="939">
        <v>0</v>
      </c>
      <c r="D37" s="940">
        <v>0</v>
      </c>
      <c r="E37" s="939">
        <v>0</v>
      </c>
      <c r="F37" s="940">
        <v>0</v>
      </c>
      <c r="G37" s="939">
        <v>0</v>
      </c>
      <c r="H37" s="940">
        <v>0</v>
      </c>
      <c r="I37" s="939">
        <v>0</v>
      </c>
      <c r="J37" s="940">
        <v>0</v>
      </c>
      <c r="K37" s="939">
        <v>0</v>
      </c>
      <c r="L37" s="940">
        <v>0</v>
      </c>
      <c r="M37" s="941">
        <v>0</v>
      </c>
    </row>
    <row r="38" spans="1:13">
      <c r="A38" s="947">
        <v>7</v>
      </c>
      <c r="B38" s="948" t="str">
        <f>'[4]For-data-entry'!B38</f>
        <v>J and K Bank Ltd</v>
      </c>
      <c r="C38" s="939">
        <v>0</v>
      </c>
      <c r="D38" s="940">
        <v>0</v>
      </c>
      <c r="E38" s="939">
        <v>0</v>
      </c>
      <c r="F38" s="940">
        <v>0</v>
      </c>
      <c r="G38" s="939">
        <v>0</v>
      </c>
      <c r="H38" s="940">
        <v>0</v>
      </c>
      <c r="I38" s="939">
        <v>0</v>
      </c>
      <c r="J38" s="940">
        <v>0</v>
      </c>
      <c r="K38" s="939">
        <v>0</v>
      </c>
      <c r="L38" s="940">
        <v>0</v>
      </c>
      <c r="M38" s="941">
        <v>0</v>
      </c>
    </row>
    <row r="39" spans="1:13">
      <c r="A39" s="947">
        <v>8</v>
      </c>
      <c r="B39" s="948" t="str">
        <f>'[4]For-data-entry'!B39</f>
        <v>Karur Vysya Bank Ltd.</v>
      </c>
      <c r="C39" s="939">
        <v>0</v>
      </c>
      <c r="D39" s="940">
        <v>0</v>
      </c>
      <c r="E39" s="939">
        <v>0</v>
      </c>
      <c r="F39" s="940">
        <v>0</v>
      </c>
      <c r="G39" s="939">
        <v>0</v>
      </c>
      <c r="H39" s="940">
        <v>0</v>
      </c>
      <c r="I39" s="939">
        <v>0</v>
      </c>
      <c r="J39" s="940">
        <v>0</v>
      </c>
      <c r="K39" s="939">
        <v>0</v>
      </c>
      <c r="L39" s="940">
        <v>0</v>
      </c>
      <c r="M39" s="941">
        <v>0</v>
      </c>
    </row>
    <row r="40" spans="1:13">
      <c r="A40" s="947">
        <v>9</v>
      </c>
      <c r="B40" s="948" t="str">
        <f>'[4]For-data-entry'!B40</f>
        <v>Lakshmi Vilas Bank Ltd</v>
      </c>
      <c r="C40" s="939">
        <v>0</v>
      </c>
      <c r="D40" s="940">
        <v>0</v>
      </c>
      <c r="E40" s="939">
        <v>0</v>
      </c>
      <c r="F40" s="940">
        <v>0</v>
      </c>
      <c r="G40" s="939">
        <v>0</v>
      </c>
      <c r="H40" s="940">
        <v>0</v>
      </c>
      <c r="I40" s="939">
        <v>0</v>
      </c>
      <c r="J40" s="940">
        <v>0</v>
      </c>
      <c r="K40" s="939">
        <v>0</v>
      </c>
      <c r="L40" s="940">
        <v>0</v>
      </c>
      <c r="M40" s="941">
        <v>0</v>
      </c>
    </row>
    <row r="41" spans="1:13">
      <c r="A41" s="947">
        <v>10</v>
      </c>
      <c r="B41" s="948" t="str">
        <f>'[4]For-data-entry'!B41</f>
        <v xml:space="preserve">Ratnakar Bank Ltd </v>
      </c>
      <c r="C41" s="939">
        <v>0</v>
      </c>
      <c r="D41" s="940">
        <v>0</v>
      </c>
      <c r="E41" s="939">
        <v>4454</v>
      </c>
      <c r="F41" s="940">
        <v>70.651300000000006</v>
      </c>
      <c r="G41" s="939">
        <v>3755</v>
      </c>
      <c r="H41" s="940">
        <v>59.317900000000002</v>
      </c>
      <c r="I41" s="939">
        <v>115458</v>
      </c>
      <c r="J41" s="940">
        <v>365.84989999999999</v>
      </c>
      <c r="K41" s="939">
        <v>34335</v>
      </c>
      <c r="L41" s="940">
        <v>302.56700000000001</v>
      </c>
      <c r="M41" s="941">
        <v>0</v>
      </c>
    </row>
    <row r="42" spans="1:13">
      <c r="A42" s="947">
        <v>11</v>
      </c>
      <c r="B42" s="948" t="str">
        <f>'[4]For-data-entry'!B42</f>
        <v>South Indian Bank Ltd</v>
      </c>
      <c r="C42" s="939">
        <v>0</v>
      </c>
      <c r="D42" s="940">
        <v>0</v>
      </c>
      <c r="E42" s="939">
        <v>0</v>
      </c>
      <c r="F42" s="940">
        <v>0</v>
      </c>
      <c r="G42" s="939">
        <v>0</v>
      </c>
      <c r="H42" s="940">
        <v>0</v>
      </c>
      <c r="I42" s="939">
        <v>0</v>
      </c>
      <c r="J42" s="940">
        <v>0</v>
      </c>
      <c r="K42" s="939">
        <v>0</v>
      </c>
      <c r="L42" s="940">
        <v>0</v>
      </c>
      <c r="M42" s="941">
        <v>0</v>
      </c>
    </row>
    <row r="43" spans="1:13">
      <c r="A43" s="947">
        <v>12</v>
      </c>
      <c r="B43" s="948" t="str">
        <f>'[4]For-data-entry'!B43</f>
        <v>Tamil Nadu Merchantile Bank Ltd.</v>
      </c>
      <c r="C43" s="939">
        <v>0</v>
      </c>
      <c r="D43" s="940">
        <v>0</v>
      </c>
      <c r="E43" s="939">
        <v>0</v>
      </c>
      <c r="F43" s="940">
        <v>0</v>
      </c>
      <c r="G43" s="939">
        <v>0</v>
      </c>
      <c r="H43" s="940">
        <v>0</v>
      </c>
      <c r="I43" s="939">
        <v>0</v>
      </c>
      <c r="J43" s="940">
        <v>0</v>
      </c>
      <c r="K43" s="939">
        <v>0</v>
      </c>
      <c r="L43" s="940">
        <v>0</v>
      </c>
      <c r="M43" s="941">
        <v>0</v>
      </c>
    </row>
    <row r="44" spans="1:13">
      <c r="A44" s="947">
        <v>13</v>
      </c>
      <c r="B44" s="948" t="str">
        <f>'[4]For-data-entry'!B44</f>
        <v>IndusInd Bank</v>
      </c>
      <c r="C44" s="939">
        <v>0</v>
      </c>
      <c r="D44" s="940">
        <v>0</v>
      </c>
      <c r="E44" s="939">
        <v>0</v>
      </c>
      <c r="F44" s="940">
        <v>0</v>
      </c>
      <c r="G44" s="939">
        <v>0</v>
      </c>
      <c r="H44" s="940">
        <v>0</v>
      </c>
      <c r="I44" s="939">
        <v>0</v>
      </c>
      <c r="J44" s="940">
        <v>0</v>
      </c>
      <c r="K44" s="939">
        <v>0</v>
      </c>
      <c r="L44" s="940">
        <v>0</v>
      </c>
      <c r="M44" s="941">
        <v>0</v>
      </c>
    </row>
    <row r="45" spans="1:13">
      <c r="A45" s="947">
        <v>14</v>
      </c>
      <c r="B45" s="948" t="str">
        <f>'[4]For-data-entry'!B45</f>
        <v>HDFC Bank Ltd</v>
      </c>
      <c r="C45" s="939">
        <v>0</v>
      </c>
      <c r="D45" s="940">
        <v>0</v>
      </c>
      <c r="E45" s="939">
        <v>3216</v>
      </c>
      <c r="F45" s="940">
        <v>48.486099999999993</v>
      </c>
      <c r="G45" s="939">
        <v>814</v>
      </c>
      <c r="H45" s="940">
        <v>12.7569</v>
      </c>
      <c r="I45" s="939">
        <v>24935</v>
      </c>
      <c r="J45" s="940">
        <v>206.5136</v>
      </c>
      <c r="K45" s="939">
        <v>3320</v>
      </c>
      <c r="L45" s="940">
        <v>36.923000000000002</v>
      </c>
      <c r="M45" s="941">
        <v>0</v>
      </c>
    </row>
    <row r="46" spans="1:13">
      <c r="A46" s="947">
        <v>15</v>
      </c>
      <c r="B46" s="948" t="str">
        <f>'[4]For-data-entry'!B46</f>
        <v xml:space="preserve">Axis Bank Ltd </v>
      </c>
      <c r="C46" s="939">
        <v>0</v>
      </c>
      <c r="D46" s="940">
        <v>0</v>
      </c>
      <c r="E46" s="939">
        <v>32312</v>
      </c>
      <c r="F46" s="940">
        <v>53.21</v>
      </c>
      <c r="G46" s="939">
        <v>0</v>
      </c>
      <c r="H46" s="940">
        <v>0</v>
      </c>
      <c r="I46" s="939">
        <v>96345</v>
      </c>
      <c r="J46" s="940">
        <v>128.19999999999999</v>
      </c>
      <c r="K46" s="939">
        <v>0</v>
      </c>
      <c r="L46" s="940">
        <v>0</v>
      </c>
      <c r="M46" s="941">
        <v>0</v>
      </c>
    </row>
    <row r="47" spans="1:13">
      <c r="A47" s="947">
        <v>16</v>
      </c>
      <c r="B47" s="948" t="str">
        <f>'[4]For-data-entry'!B47</f>
        <v>ICICI Bank Ltd</v>
      </c>
      <c r="C47" s="939">
        <v>0</v>
      </c>
      <c r="D47" s="940">
        <v>0</v>
      </c>
      <c r="E47" s="939">
        <v>0</v>
      </c>
      <c r="F47" s="940">
        <v>0</v>
      </c>
      <c r="G47" s="939">
        <v>0</v>
      </c>
      <c r="H47" s="940">
        <v>0</v>
      </c>
      <c r="I47" s="939">
        <v>0</v>
      </c>
      <c r="J47" s="940">
        <v>0</v>
      </c>
      <c r="K47" s="939">
        <v>0</v>
      </c>
      <c r="L47" s="940">
        <v>0</v>
      </c>
      <c r="M47" s="941">
        <v>0</v>
      </c>
    </row>
    <row r="48" spans="1:13">
      <c r="A48" s="947">
        <v>17</v>
      </c>
      <c r="B48" s="948" t="str">
        <f>'[4]For-data-entry'!B48</f>
        <v>YES BANK Ltd.</v>
      </c>
      <c r="C48" s="939">
        <v>0</v>
      </c>
      <c r="D48" s="940">
        <v>0</v>
      </c>
      <c r="E48" s="939">
        <v>1919</v>
      </c>
      <c r="F48" s="940">
        <v>31.14</v>
      </c>
      <c r="G48" s="939">
        <v>1878</v>
      </c>
      <c r="H48" s="940">
        <v>30.65</v>
      </c>
      <c r="I48" s="939">
        <v>10704</v>
      </c>
      <c r="J48" s="940">
        <v>89.43</v>
      </c>
      <c r="K48" s="939">
        <v>10280</v>
      </c>
      <c r="L48" s="940">
        <v>86.69</v>
      </c>
      <c r="M48" s="941">
        <v>0</v>
      </c>
    </row>
    <row r="49" spans="1:13">
      <c r="A49" s="947">
        <v>18</v>
      </c>
      <c r="B49" s="948" t="str">
        <f>'[4]For-data-entry'!B49</f>
        <v>Bandhan Bank</v>
      </c>
      <c r="C49" s="939">
        <v>0</v>
      </c>
      <c r="D49" s="940">
        <v>0</v>
      </c>
      <c r="E49" s="939">
        <v>0</v>
      </c>
      <c r="F49" s="940">
        <v>0</v>
      </c>
      <c r="G49" s="939">
        <v>0</v>
      </c>
      <c r="H49" s="940">
        <v>0</v>
      </c>
      <c r="I49" s="939">
        <v>0</v>
      </c>
      <c r="J49" s="940">
        <v>0</v>
      </c>
      <c r="K49" s="939">
        <v>0</v>
      </c>
      <c r="L49" s="940">
        <v>0</v>
      </c>
      <c r="M49" s="941">
        <v>0</v>
      </c>
    </row>
    <row r="50" spans="1:13" ht="27.75">
      <c r="A50" s="947"/>
      <c r="B50" s="943" t="s">
        <v>69</v>
      </c>
      <c r="C50" s="943">
        <v>0</v>
      </c>
      <c r="D50" s="944">
        <v>0</v>
      </c>
      <c r="E50" s="943">
        <v>41902</v>
      </c>
      <c r="F50" s="944">
        <v>203.49739999999997</v>
      </c>
      <c r="G50" s="943">
        <v>6448</v>
      </c>
      <c r="H50" s="944">
        <v>102.73479999999999</v>
      </c>
      <c r="I50" s="943">
        <v>247615</v>
      </c>
      <c r="J50" s="944">
        <v>792.29350000000011</v>
      </c>
      <c r="K50" s="943">
        <v>48002</v>
      </c>
      <c r="L50" s="944">
        <v>427.07</v>
      </c>
      <c r="M50" s="945">
        <v>0</v>
      </c>
    </row>
    <row r="51" spans="1:13" ht="27.75">
      <c r="A51" s="949" t="s">
        <v>70</v>
      </c>
      <c r="B51" s="943" t="s">
        <v>71</v>
      </c>
      <c r="C51" s="943"/>
      <c r="D51" s="944"/>
      <c r="E51" s="943"/>
      <c r="F51" s="944"/>
      <c r="G51" s="943"/>
      <c r="H51" s="944"/>
      <c r="I51" s="943"/>
      <c r="J51" s="944"/>
      <c r="K51" s="943"/>
      <c r="L51" s="944"/>
      <c r="M51" s="945"/>
    </row>
    <row r="52" spans="1:13">
      <c r="A52" s="947">
        <v>1</v>
      </c>
      <c r="B52" s="948" t="s">
        <v>165</v>
      </c>
      <c r="C52" s="951">
        <v>0</v>
      </c>
      <c r="D52" s="695">
        <v>0</v>
      </c>
      <c r="E52" s="951">
        <v>1230</v>
      </c>
      <c r="F52" s="695">
        <v>3.89</v>
      </c>
      <c r="G52" s="951">
        <v>1209</v>
      </c>
      <c r="H52" s="695">
        <v>3.45</v>
      </c>
      <c r="I52" s="951">
        <v>6903</v>
      </c>
      <c r="J52" s="695">
        <v>75.319999999999993</v>
      </c>
      <c r="K52" s="951">
        <v>5970</v>
      </c>
      <c r="L52" s="695">
        <v>57.74</v>
      </c>
      <c r="M52" s="951">
        <v>900</v>
      </c>
    </row>
    <row r="53" spans="1:13">
      <c r="A53" s="947">
        <v>2</v>
      </c>
      <c r="B53" s="948" t="s">
        <v>166</v>
      </c>
      <c r="C53" s="951">
        <v>18500</v>
      </c>
      <c r="D53" s="695">
        <v>0</v>
      </c>
      <c r="E53" s="951">
        <v>831</v>
      </c>
      <c r="F53" s="695">
        <v>17.61</v>
      </c>
      <c r="G53" s="951">
        <v>747</v>
      </c>
      <c r="H53" s="695">
        <v>15.84</v>
      </c>
      <c r="I53" s="951">
        <v>16712</v>
      </c>
      <c r="J53" s="695">
        <v>182.85</v>
      </c>
      <c r="K53" s="951">
        <v>15040</v>
      </c>
      <c r="L53" s="695">
        <v>164.56</v>
      </c>
      <c r="M53" s="951">
        <v>1000</v>
      </c>
    </row>
    <row r="54" spans="1:13">
      <c r="A54" s="947">
        <v>3</v>
      </c>
      <c r="B54" s="948" t="s">
        <v>167</v>
      </c>
      <c r="C54" s="951">
        <v>0</v>
      </c>
      <c r="D54" s="695">
        <v>0</v>
      </c>
      <c r="E54" s="951">
        <v>163</v>
      </c>
      <c r="F54" s="695">
        <v>3.1060000000000003</v>
      </c>
      <c r="G54" s="951">
        <v>148</v>
      </c>
      <c r="H54" s="695">
        <v>2.7960000000000003</v>
      </c>
      <c r="I54" s="951">
        <v>5110</v>
      </c>
      <c r="J54" s="695">
        <v>57.523999999999994</v>
      </c>
      <c r="K54" s="951">
        <v>4394</v>
      </c>
      <c r="L54" s="695">
        <v>47.369</v>
      </c>
      <c r="M54" s="951">
        <v>0</v>
      </c>
    </row>
    <row r="55" spans="1:13" ht="27.75">
      <c r="A55" s="947"/>
      <c r="B55" s="943" t="s">
        <v>72</v>
      </c>
      <c r="C55" s="952">
        <v>18500</v>
      </c>
      <c r="D55" s="953">
        <v>0</v>
      </c>
      <c r="E55" s="952">
        <v>2224</v>
      </c>
      <c r="F55" s="953">
        <v>24.605999999999998</v>
      </c>
      <c r="G55" s="952">
        <v>2104</v>
      </c>
      <c r="H55" s="953">
        <v>22.085999999999999</v>
      </c>
      <c r="I55" s="952">
        <v>28725</v>
      </c>
      <c r="J55" s="953">
        <v>315.69400000000002</v>
      </c>
      <c r="K55" s="952">
        <v>25404</v>
      </c>
      <c r="L55" s="953">
        <v>269.66900000000004</v>
      </c>
      <c r="M55" s="952">
        <v>1900</v>
      </c>
    </row>
    <row r="56" spans="1:13" ht="27.75">
      <c r="A56" s="943" t="s">
        <v>73</v>
      </c>
      <c r="B56" s="938"/>
      <c r="C56" s="943">
        <v>0</v>
      </c>
      <c r="D56" s="944">
        <v>0</v>
      </c>
      <c r="E56" s="943">
        <v>46375</v>
      </c>
      <c r="F56" s="944">
        <v>249.85519999999997</v>
      </c>
      <c r="G56" s="943">
        <v>9948</v>
      </c>
      <c r="H56" s="944">
        <v>129.80110000000002</v>
      </c>
      <c r="I56" s="943">
        <v>266846</v>
      </c>
      <c r="J56" s="944">
        <v>1195.2639999999999</v>
      </c>
      <c r="K56" s="943">
        <v>62699</v>
      </c>
      <c r="L56" s="944">
        <v>727.07479999999998</v>
      </c>
      <c r="M56" s="945">
        <v>4670</v>
      </c>
    </row>
    <row r="57" spans="1:13" ht="27.75">
      <c r="A57" s="943" t="s">
        <v>232</v>
      </c>
      <c r="B57" s="939"/>
      <c r="C57" s="952">
        <v>18500</v>
      </c>
      <c r="D57" s="953">
        <v>0</v>
      </c>
      <c r="E57" s="952">
        <v>48599</v>
      </c>
      <c r="F57" s="953">
        <v>274.46119999999996</v>
      </c>
      <c r="G57" s="952">
        <v>12052</v>
      </c>
      <c r="H57" s="953">
        <v>151.8871</v>
      </c>
      <c r="I57" s="952">
        <v>295571</v>
      </c>
      <c r="J57" s="953">
        <v>1510.9579999999999</v>
      </c>
      <c r="K57" s="952">
        <v>88103</v>
      </c>
      <c r="L57" s="953">
        <v>996.74380000000008</v>
      </c>
      <c r="M57" s="952">
        <v>6570</v>
      </c>
    </row>
    <row r="58" spans="1:13" ht="27.75">
      <c r="A58" s="949" t="s">
        <v>75</v>
      </c>
      <c r="B58" s="943" t="s">
        <v>76</v>
      </c>
      <c r="C58" s="943"/>
      <c r="D58" s="944">
        <v>0</v>
      </c>
      <c r="E58" s="943"/>
      <c r="F58" s="944">
        <v>0</v>
      </c>
      <c r="G58" s="943"/>
      <c r="H58" s="944">
        <v>0</v>
      </c>
      <c r="I58" s="943"/>
      <c r="J58" s="944">
        <v>0</v>
      </c>
      <c r="K58" s="943"/>
      <c r="L58" s="944">
        <v>0</v>
      </c>
      <c r="M58" s="945">
        <v>0</v>
      </c>
    </row>
    <row r="59" spans="1:13">
      <c r="A59" s="947">
        <v>1</v>
      </c>
      <c r="B59" s="948" t="str">
        <f>'[4]For-data-entry'!B62</f>
        <v>KSCARD Bk.Ltd</v>
      </c>
      <c r="C59" s="950">
        <v>0</v>
      </c>
      <c r="D59" s="695">
        <v>0</v>
      </c>
      <c r="E59" s="950">
        <v>0</v>
      </c>
      <c r="F59" s="695">
        <v>0</v>
      </c>
      <c r="G59" s="950">
        <v>0</v>
      </c>
      <c r="H59" s="695">
        <v>0</v>
      </c>
      <c r="I59" s="950">
        <v>0</v>
      </c>
      <c r="J59" s="695">
        <v>0</v>
      </c>
      <c r="K59" s="950">
        <v>0</v>
      </c>
      <c r="L59" s="695">
        <v>0</v>
      </c>
      <c r="M59" s="951">
        <v>0</v>
      </c>
    </row>
    <row r="60" spans="1:13">
      <c r="A60" s="947">
        <v>2</v>
      </c>
      <c r="B60" s="948" t="str">
        <f>'[4]For-data-entry'!B63</f>
        <v xml:space="preserve">K.S.Coop Apex Bank ltd </v>
      </c>
      <c r="C60" s="950">
        <v>838</v>
      </c>
      <c r="D60" s="695">
        <v>0.10249999999999999</v>
      </c>
      <c r="E60" s="950">
        <v>63</v>
      </c>
      <c r="F60" s="695">
        <v>1.2800000000000001E-2</v>
      </c>
      <c r="G60" s="950">
        <v>15</v>
      </c>
      <c r="H60" s="695">
        <v>3.5999999999999999E-3</v>
      </c>
      <c r="I60" s="950">
        <v>3117</v>
      </c>
      <c r="J60" s="695">
        <v>0.24149999999999999</v>
      </c>
      <c r="K60" s="950">
        <v>1040</v>
      </c>
      <c r="L60" s="695">
        <v>9.8400000000000001E-2</v>
      </c>
      <c r="M60" s="951">
        <v>216</v>
      </c>
    </row>
    <row r="61" spans="1:13">
      <c r="A61" s="947">
        <v>3</v>
      </c>
      <c r="B61" s="948" t="str">
        <f>'[4]For-data-entry'!B64</f>
        <v>Indl.Co.Op.Bank ltd.</v>
      </c>
      <c r="C61" s="950">
        <v>0</v>
      </c>
      <c r="D61" s="695">
        <v>0</v>
      </c>
      <c r="E61" s="950">
        <v>0</v>
      </c>
      <c r="F61" s="695">
        <v>0</v>
      </c>
      <c r="G61" s="950">
        <v>0</v>
      </c>
      <c r="H61" s="695">
        <v>0</v>
      </c>
      <c r="I61" s="950">
        <v>0</v>
      </c>
      <c r="J61" s="695">
        <v>0</v>
      </c>
      <c r="K61" s="950">
        <v>0</v>
      </c>
      <c r="L61" s="695">
        <v>0</v>
      </c>
      <c r="M61" s="951">
        <v>0</v>
      </c>
    </row>
    <row r="62" spans="1:13" ht="27.75">
      <c r="A62" s="949"/>
      <c r="B62" s="943" t="s">
        <v>171</v>
      </c>
      <c r="C62" s="942">
        <v>838</v>
      </c>
      <c r="D62" s="953">
        <v>0.10249999999999999</v>
      </c>
      <c r="E62" s="942">
        <v>63</v>
      </c>
      <c r="F62" s="953">
        <v>1.2800000000000001E-2</v>
      </c>
      <c r="G62" s="942">
        <v>15</v>
      </c>
      <c r="H62" s="953">
        <v>3.5999999999999999E-3</v>
      </c>
      <c r="I62" s="942">
        <v>3117</v>
      </c>
      <c r="J62" s="953">
        <v>0.24149999999999999</v>
      </c>
      <c r="K62" s="942">
        <v>1040</v>
      </c>
      <c r="L62" s="953">
        <v>9.8400000000000001E-2</v>
      </c>
      <c r="M62" s="952">
        <v>216</v>
      </c>
    </row>
    <row r="63" spans="1:13" ht="27.75">
      <c r="A63" s="949" t="s">
        <v>77</v>
      </c>
      <c r="B63" s="954" t="str">
        <f>'[4]For-data-entry'!B66</f>
        <v>KSFC</v>
      </c>
      <c r="C63" s="943">
        <v>0</v>
      </c>
      <c r="D63" s="944">
        <v>0</v>
      </c>
      <c r="E63" s="943">
        <v>0</v>
      </c>
      <c r="F63" s="944">
        <v>0</v>
      </c>
      <c r="G63" s="943">
        <v>0</v>
      </c>
      <c r="H63" s="944">
        <v>0</v>
      </c>
      <c r="I63" s="943">
        <v>0</v>
      </c>
      <c r="J63" s="944">
        <v>0</v>
      </c>
      <c r="K63" s="943">
        <v>0</v>
      </c>
      <c r="L63" s="944">
        <v>0</v>
      </c>
      <c r="M63" s="945">
        <v>0</v>
      </c>
    </row>
    <row r="64" spans="1:13" ht="27.75">
      <c r="A64" s="949"/>
      <c r="B64" s="943" t="s">
        <v>78</v>
      </c>
      <c r="C64" s="943">
        <v>0</v>
      </c>
      <c r="D64" s="944">
        <v>0</v>
      </c>
      <c r="E64" s="943">
        <v>0</v>
      </c>
      <c r="F64" s="944">
        <v>0</v>
      </c>
      <c r="G64" s="943">
        <v>0</v>
      </c>
      <c r="H64" s="944">
        <v>0</v>
      </c>
      <c r="I64" s="943">
        <v>0</v>
      </c>
      <c r="J64" s="944">
        <v>0</v>
      </c>
      <c r="K64" s="943">
        <v>0</v>
      </c>
      <c r="L64" s="944">
        <v>0</v>
      </c>
      <c r="M64" s="945">
        <v>0</v>
      </c>
    </row>
    <row r="65" spans="1:13" ht="27.75">
      <c r="A65" s="949" t="s">
        <v>79</v>
      </c>
      <c r="B65" s="943" t="s">
        <v>80</v>
      </c>
      <c r="C65" s="943"/>
      <c r="D65" s="944"/>
      <c r="E65" s="943"/>
      <c r="F65" s="944"/>
      <c r="G65" s="943"/>
      <c r="H65" s="944"/>
      <c r="I65" s="943"/>
      <c r="J65" s="944"/>
      <c r="K65" s="943"/>
      <c r="L65" s="944"/>
      <c r="M65" s="945"/>
    </row>
    <row r="66" spans="1:13" ht="27.75">
      <c r="A66" s="949">
        <v>1</v>
      </c>
      <c r="B66" s="948" t="str">
        <f>'[4]For-data-entry'!B69</f>
        <v>Equitas Small Finance Bank</v>
      </c>
      <c r="C66" s="950">
        <v>0</v>
      </c>
      <c r="D66" s="695">
        <v>0</v>
      </c>
      <c r="E66" s="950">
        <v>1396</v>
      </c>
      <c r="F66" s="695">
        <v>43.08</v>
      </c>
      <c r="G66" s="950">
        <v>736</v>
      </c>
      <c r="H66" s="695">
        <v>23.08</v>
      </c>
      <c r="I66" s="950">
        <v>71583</v>
      </c>
      <c r="J66" s="695">
        <v>87.88</v>
      </c>
      <c r="K66" s="950">
        <v>29124</v>
      </c>
      <c r="L66" s="695">
        <v>44.44</v>
      </c>
      <c r="M66" s="951">
        <v>0</v>
      </c>
    </row>
    <row r="67" spans="1:13" ht="27.75">
      <c r="A67" s="949">
        <v>2</v>
      </c>
      <c r="B67" s="948" t="str">
        <f>'[4]For-data-entry'!B70</f>
        <v>Ujjivan Small Finnance</v>
      </c>
      <c r="C67" s="950">
        <v>0</v>
      </c>
      <c r="D67" s="695">
        <v>0</v>
      </c>
      <c r="E67" s="950">
        <v>0</v>
      </c>
      <c r="F67" s="695">
        <v>0</v>
      </c>
      <c r="G67" s="950">
        <v>0</v>
      </c>
      <c r="H67" s="695">
        <v>0</v>
      </c>
      <c r="I67" s="950">
        <v>0</v>
      </c>
      <c r="J67" s="695">
        <v>0</v>
      </c>
      <c r="K67" s="950">
        <v>0</v>
      </c>
      <c r="L67" s="695">
        <v>0</v>
      </c>
      <c r="M67" s="951">
        <v>0</v>
      </c>
    </row>
    <row r="68" spans="1:13" ht="27.75">
      <c r="A68" s="949"/>
      <c r="B68" s="943" t="s">
        <v>78</v>
      </c>
      <c r="C68" s="943">
        <v>0</v>
      </c>
      <c r="D68" s="944">
        <v>0</v>
      </c>
      <c r="E68" s="943">
        <v>1396</v>
      </c>
      <c r="F68" s="944">
        <v>43.08</v>
      </c>
      <c r="G68" s="943">
        <v>736</v>
      </c>
      <c r="H68" s="944">
        <v>23.08</v>
      </c>
      <c r="I68" s="943">
        <v>71583</v>
      </c>
      <c r="J68" s="944">
        <v>87.88</v>
      </c>
      <c r="K68" s="943">
        <v>29124</v>
      </c>
      <c r="L68" s="944">
        <v>44.44</v>
      </c>
      <c r="M68" s="945">
        <v>0</v>
      </c>
    </row>
    <row r="69" spans="1:13" ht="27.75">
      <c r="A69" s="949"/>
      <c r="B69" s="943" t="s">
        <v>214</v>
      </c>
      <c r="C69" s="943">
        <v>19338</v>
      </c>
      <c r="D69" s="944">
        <v>0.10249999999999999</v>
      </c>
      <c r="E69" s="943">
        <v>50058</v>
      </c>
      <c r="F69" s="944">
        <v>317.55399999999992</v>
      </c>
      <c r="G69" s="943">
        <v>12803</v>
      </c>
      <c r="H69" s="944">
        <v>174.97069999999999</v>
      </c>
      <c r="I69" s="943">
        <v>370271</v>
      </c>
      <c r="J69" s="944">
        <v>1599.0794999999998</v>
      </c>
      <c r="K69" s="943">
        <v>118267</v>
      </c>
      <c r="L69" s="944">
        <v>1041.2822000000001</v>
      </c>
      <c r="M69" s="945">
        <v>6786</v>
      </c>
    </row>
  </sheetData>
  <mergeCells count="15">
    <mergeCell ref="G5:H5"/>
    <mergeCell ref="I5:J5"/>
    <mergeCell ref="K5:L5"/>
    <mergeCell ref="A13:B13"/>
    <mergeCell ref="A1:M1"/>
    <mergeCell ref="A3:M3"/>
    <mergeCell ref="A4:A5"/>
    <mergeCell ref="B4:B5"/>
    <mergeCell ref="C4:D4"/>
    <mergeCell ref="E4:H4"/>
    <mergeCell ref="I4:L4"/>
    <mergeCell ref="M4:M6"/>
    <mergeCell ref="C5:C6"/>
    <mergeCell ref="D5:D6"/>
    <mergeCell ref="E5:F5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Q14" sqref="Q14"/>
    </sheetView>
  </sheetViews>
  <sheetFormatPr defaultRowHeight="12.75"/>
  <cols>
    <col min="1" max="1" width="4.42578125" style="902" bestFit="1" customWidth="1"/>
    <col min="2" max="2" width="25.5703125" style="902" customWidth="1"/>
    <col min="3" max="3" width="12.140625" style="902" bestFit="1" customWidth="1"/>
    <col min="4" max="4" width="13" style="986" bestFit="1" customWidth="1"/>
    <col min="5" max="5" width="10.7109375" style="902" bestFit="1" customWidth="1"/>
    <col min="6" max="6" width="12.42578125" style="986" customWidth="1"/>
    <col min="7" max="7" width="10.7109375" style="902" bestFit="1" customWidth="1"/>
    <col min="8" max="8" width="11.42578125" style="986" bestFit="1" customWidth="1"/>
    <col min="9" max="9" width="10.7109375" style="902" bestFit="1" customWidth="1"/>
    <col min="10" max="10" width="11.42578125" style="986" bestFit="1" customWidth="1"/>
    <col min="11" max="11" width="10.7109375" style="902" bestFit="1" customWidth="1"/>
    <col min="12" max="12" width="11.42578125" style="986" customWidth="1"/>
    <col min="13" max="13" width="12.28515625" style="902" bestFit="1" customWidth="1"/>
    <col min="14" max="14" width="14.7109375" style="986" bestFit="1" customWidth="1"/>
    <col min="15" max="16384" width="9.140625" style="902"/>
  </cols>
  <sheetData>
    <row r="1" spans="1:14" ht="15">
      <c r="A1" s="957" t="s">
        <v>730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</row>
    <row r="2" spans="1:14" ht="18.75" customHeight="1">
      <c r="A2" s="957" t="s">
        <v>711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</row>
    <row r="3" spans="1:14" ht="15">
      <c r="A3" s="958" t="s">
        <v>177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</row>
    <row r="4" spans="1:14" ht="30.75" customHeight="1">
      <c r="A4" s="959" t="s">
        <v>1</v>
      </c>
      <c r="B4" s="960" t="s">
        <v>128</v>
      </c>
      <c r="C4" s="961" t="s">
        <v>712</v>
      </c>
      <c r="D4" s="962"/>
      <c r="E4" s="961" t="s">
        <v>601</v>
      </c>
      <c r="F4" s="962"/>
      <c r="G4" s="961" t="s">
        <v>713</v>
      </c>
      <c r="H4" s="962"/>
      <c r="I4" s="961" t="s">
        <v>714</v>
      </c>
      <c r="J4" s="962"/>
      <c r="K4" s="961" t="s">
        <v>715</v>
      </c>
      <c r="L4" s="962"/>
      <c r="M4" s="961" t="s">
        <v>716</v>
      </c>
      <c r="N4" s="962"/>
    </row>
    <row r="5" spans="1:14" s="966" customFormat="1" ht="24" customHeight="1">
      <c r="A5" s="963"/>
      <c r="B5" s="964"/>
      <c r="C5" s="404" t="s">
        <v>717</v>
      </c>
      <c r="D5" s="965" t="s">
        <v>718</v>
      </c>
      <c r="E5" s="404" t="s">
        <v>717</v>
      </c>
      <c r="F5" s="965" t="s">
        <v>718</v>
      </c>
      <c r="G5" s="404" t="s">
        <v>717</v>
      </c>
      <c r="H5" s="965" t="s">
        <v>718</v>
      </c>
      <c r="I5" s="404" t="s">
        <v>717</v>
      </c>
      <c r="J5" s="965" t="s">
        <v>718</v>
      </c>
      <c r="K5" s="404" t="s">
        <v>717</v>
      </c>
      <c r="L5" s="965" t="s">
        <v>718</v>
      </c>
      <c r="M5" s="404" t="s">
        <v>717</v>
      </c>
      <c r="N5" s="965" t="s">
        <v>718</v>
      </c>
    </row>
    <row r="6" spans="1:14" ht="21" customHeight="1">
      <c r="A6" s="967" t="s">
        <v>62</v>
      </c>
      <c r="B6" s="968" t="s">
        <v>719</v>
      </c>
      <c r="C6" s="969"/>
      <c r="D6" s="970"/>
      <c r="E6" s="969"/>
      <c r="F6" s="970"/>
      <c r="G6" s="969"/>
      <c r="H6" s="970"/>
      <c r="I6" s="969"/>
      <c r="J6" s="970"/>
      <c r="K6" s="969"/>
      <c r="L6" s="970"/>
      <c r="M6" s="969"/>
      <c r="N6" s="970"/>
    </row>
    <row r="7" spans="1:14" ht="21.95" customHeight="1">
      <c r="A7" s="971">
        <v>1</v>
      </c>
      <c r="B7" s="972" t="s">
        <v>136</v>
      </c>
      <c r="C7" s="973">
        <v>118559</v>
      </c>
      <c r="D7" s="974">
        <v>6928.06</v>
      </c>
      <c r="E7" s="973">
        <v>56059</v>
      </c>
      <c r="F7" s="974">
        <v>1549.35</v>
      </c>
      <c r="G7" s="973">
        <v>32651</v>
      </c>
      <c r="H7" s="974">
        <v>1794.31</v>
      </c>
      <c r="I7" s="973">
        <v>12210</v>
      </c>
      <c r="J7" s="974">
        <v>267.20999999999998</v>
      </c>
      <c r="K7" s="973">
        <v>10286</v>
      </c>
      <c r="L7" s="974">
        <v>3055.87</v>
      </c>
      <c r="M7" s="973">
        <v>1503114</v>
      </c>
      <c r="N7" s="974">
        <v>75582.259999999995</v>
      </c>
    </row>
    <row r="8" spans="1:14" ht="21.95" customHeight="1">
      <c r="A8" s="971">
        <v>2</v>
      </c>
      <c r="B8" s="972" t="s">
        <v>11</v>
      </c>
      <c r="C8" s="973">
        <v>33459</v>
      </c>
      <c r="D8" s="974">
        <v>2656.1848</v>
      </c>
      <c r="E8" s="973">
        <v>13436</v>
      </c>
      <c r="F8" s="974">
        <v>354.72559999999999</v>
      </c>
      <c r="G8" s="973">
        <v>11009</v>
      </c>
      <c r="H8" s="974">
        <v>692.28320000000008</v>
      </c>
      <c r="I8" s="973">
        <v>899</v>
      </c>
      <c r="J8" s="974">
        <v>12.71</v>
      </c>
      <c r="K8" s="973">
        <v>4194</v>
      </c>
      <c r="L8" s="974">
        <v>1461.5690999999999</v>
      </c>
      <c r="M8" s="973">
        <v>454193</v>
      </c>
      <c r="N8" s="974">
        <v>19805.896799999999</v>
      </c>
    </row>
    <row r="9" spans="1:14" ht="21.95" customHeight="1">
      <c r="A9" s="971">
        <v>3</v>
      </c>
      <c r="B9" s="972" t="s">
        <v>13</v>
      </c>
      <c r="C9" s="973">
        <v>324126</v>
      </c>
      <c r="D9" s="974">
        <v>6031.7</v>
      </c>
      <c r="E9" s="973">
        <v>131741</v>
      </c>
      <c r="F9" s="974">
        <v>2809.12</v>
      </c>
      <c r="G9" s="973">
        <v>44884</v>
      </c>
      <c r="H9" s="974">
        <v>791.92</v>
      </c>
      <c r="I9" s="973">
        <v>3135</v>
      </c>
      <c r="J9" s="974">
        <v>3.19</v>
      </c>
      <c r="K9" s="973">
        <v>136594</v>
      </c>
      <c r="L9" s="974">
        <v>2194.1</v>
      </c>
      <c r="M9" s="973">
        <v>1007657</v>
      </c>
      <c r="N9" s="974">
        <v>33440.435799999999</v>
      </c>
    </row>
    <row r="10" spans="1:14" s="977" customFormat="1" ht="21.95" customHeight="1">
      <c r="A10" s="975">
        <v>4</v>
      </c>
      <c r="B10" s="976" t="s">
        <v>8</v>
      </c>
      <c r="C10" s="973">
        <v>889696</v>
      </c>
      <c r="D10" s="974">
        <v>11786.45</v>
      </c>
      <c r="E10" s="973">
        <v>410323</v>
      </c>
      <c r="F10" s="974">
        <v>4819.26</v>
      </c>
      <c r="G10" s="973">
        <v>46408</v>
      </c>
      <c r="H10" s="974">
        <v>744.43</v>
      </c>
      <c r="I10" s="973">
        <v>386680</v>
      </c>
      <c r="J10" s="974">
        <v>5137.79</v>
      </c>
      <c r="K10" s="973">
        <v>30590</v>
      </c>
      <c r="L10" s="974">
        <v>548.70000000000005</v>
      </c>
      <c r="M10" s="973">
        <v>1670455</v>
      </c>
      <c r="N10" s="974">
        <v>106898.85220000001</v>
      </c>
    </row>
    <row r="11" spans="1:14" ht="21.95" customHeight="1">
      <c r="A11" s="971">
        <v>5</v>
      </c>
      <c r="B11" s="972" t="s">
        <v>9</v>
      </c>
      <c r="C11" s="973">
        <v>35348</v>
      </c>
      <c r="D11" s="974">
        <v>833.99</v>
      </c>
      <c r="E11" s="973">
        <v>23628</v>
      </c>
      <c r="F11" s="974">
        <v>367.85</v>
      </c>
      <c r="G11" s="973">
        <v>5964</v>
      </c>
      <c r="H11" s="974">
        <v>179.75</v>
      </c>
      <c r="I11" s="973">
        <v>538</v>
      </c>
      <c r="J11" s="974">
        <v>2.94</v>
      </c>
      <c r="K11" s="973">
        <v>4040</v>
      </c>
      <c r="L11" s="974">
        <v>251.69</v>
      </c>
      <c r="M11" s="973">
        <v>652884</v>
      </c>
      <c r="N11" s="974">
        <v>28227.399092318999</v>
      </c>
    </row>
    <row r="12" spans="1:14" ht="21.95" customHeight="1">
      <c r="A12" s="967"/>
      <c r="B12" s="968" t="s">
        <v>720</v>
      </c>
      <c r="C12" s="978">
        <v>1401188</v>
      </c>
      <c r="D12" s="979">
        <v>28236.3848</v>
      </c>
      <c r="E12" s="978">
        <v>635187</v>
      </c>
      <c r="F12" s="979">
        <v>9900.3055999999997</v>
      </c>
      <c r="G12" s="978">
        <v>140916</v>
      </c>
      <c r="H12" s="979">
        <v>4202.6931999999997</v>
      </c>
      <c r="I12" s="978">
        <v>403462</v>
      </c>
      <c r="J12" s="979">
        <v>5423.84</v>
      </c>
      <c r="K12" s="978">
        <v>185704</v>
      </c>
      <c r="L12" s="979">
        <v>7511.9291000000003</v>
      </c>
      <c r="M12" s="978">
        <v>5288303</v>
      </c>
      <c r="N12" s="979">
        <v>263954.84389231901</v>
      </c>
    </row>
    <row r="13" spans="1:14" ht="21.95" customHeight="1">
      <c r="A13" s="967" t="s">
        <v>721</v>
      </c>
      <c r="B13" s="968" t="s">
        <v>722</v>
      </c>
      <c r="C13" s="969"/>
      <c r="D13" s="834"/>
      <c r="E13" s="969"/>
      <c r="F13" s="834"/>
      <c r="G13" s="969"/>
      <c r="H13" s="834"/>
      <c r="I13" s="969"/>
      <c r="J13" s="834"/>
      <c r="K13" s="969"/>
      <c r="L13" s="834"/>
      <c r="M13" s="969"/>
      <c r="N13" s="834"/>
    </row>
    <row r="14" spans="1:14" ht="21.95" customHeight="1">
      <c r="A14" s="971">
        <v>1</v>
      </c>
      <c r="B14" s="972" t="s">
        <v>18</v>
      </c>
      <c r="C14" s="973">
        <v>1152</v>
      </c>
      <c r="D14" s="974">
        <v>69.5</v>
      </c>
      <c r="E14" s="973">
        <v>292</v>
      </c>
      <c r="F14" s="974">
        <v>11.83</v>
      </c>
      <c r="G14" s="973">
        <v>335</v>
      </c>
      <c r="H14" s="974">
        <v>22.35</v>
      </c>
      <c r="I14" s="973">
        <v>202</v>
      </c>
      <c r="J14" s="974">
        <v>2.84</v>
      </c>
      <c r="K14" s="973">
        <v>225</v>
      </c>
      <c r="L14" s="974">
        <v>22.35</v>
      </c>
      <c r="M14" s="973">
        <v>26704</v>
      </c>
      <c r="N14" s="974">
        <v>1360.63</v>
      </c>
    </row>
    <row r="15" spans="1:14" ht="21.95" customHeight="1">
      <c r="A15" s="971">
        <v>2</v>
      </c>
      <c r="B15" s="972" t="s">
        <v>138</v>
      </c>
      <c r="C15" s="973">
        <v>4270</v>
      </c>
      <c r="D15" s="974">
        <v>576.19000000000005</v>
      </c>
      <c r="E15" s="973">
        <v>1058</v>
      </c>
      <c r="F15" s="974">
        <v>35.6</v>
      </c>
      <c r="G15" s="973">
        <v>1285</v>
      </c>
      <c r="H15" s="974">
        <v>215.65</v>
      </c>
      <c r="I15" s="973">
        <v>833</v>
      </c>
      <c r="J15" s="974">
        <v>18.510000000000002</v>
      </c>
      <c r="K15" s="973">
        <v>669</v>
      </c>
      <c r="L15" s="974">
        <v>256.2</v>
      </c>
      <c r="M15" s="973">
        <v>64120</v>
      </c>
      <c r="N15" s="974">
        <v>6896.25</v>
      </c>
    </row>
    <row r="16" spans="1:14" ht="21.95" customHeight="1">
      <c r="A16" s="971">
        <v>3</v>
      </c>
      <c r="B16" s="972" t="s">
        <v>22</v>
      </c>
      <c r="C16" s="973">
        <v>7541</v>
      </c>
      <c r="D16" s="974">
        <v>293.2</v>
      </c>
      <c r="E16" s="973">
        <v>4350</v>
      </c>
      <c r="F16" s="974">
        <v>83.44</v>
      </c>
      <c r="G16" s="973">
        <v>1270</v>
      </c>
      <c r="H16" s="974">
        <v>77.09</v>
      </c>
      <c r="I16" s="973">
        <v>206</v>
      </c>
      <c r="J16" s="974">
        <v>2.25</v>
      </c>
      <c r="K16" s="973">
        <v>1219</v>
      </c>
      <c r="L16" s="974">
        <v>113.83</v>
      </c>
      <c r="M16" s="973">
        <v>91297</v>
      </c>
      <c r="N16" s="974">
        <v>11377.06</v>
      </c>
    </row>
    <row r="17" spans="1:14" ht="21.95" customHeight="1">
      <c r="A17" s="971">
        <v>4</v>
      </c>
      <c r="B17" s="980" t="s">
        <v>15</v>
      </c>
      <c r="C17" s="973">
        <v>10504</v>
      </c>
      <c r="D17" s="974">
        <v>1414.7067999999999</v>
      </c>
      <c r="E17" s="973">
        <v>7190</v>
      </c>
      <c r="F17" s="974">
        <v>210.26919999999998</v>
      </c>
      <c r="G17" s="973">
        <v>949</v>
      </c>
      <c r="H17" s="974">
        <v>85.123500000000007</v>
      </c>
      <c r="I17" s="973">
        <v>1003</v>
      </c>
      <c r="J17" s="974">
        <v>1035.2105999999999</v>
      </c>
      <c r="K17" s="973">
        <v>849</v>
      </c>
      <c r="L17" s="974">
        <v>39.385999999999996</v>
      </c>
      <c r="M17" s="973">
        <v>129421</v>
      </c>
      <c r="N17" s="974">
        <v>13046.52</v>
      </c>
    </row>
    <row r="18" spans="1:14" ht="21.95" customHeight="1">
      <c r="A18" s="971">
        <v>5</v>
      </c>
      <c r="B18" s="980" t="s">
        <v>139</v>
      </c>
      <c r="C18" s="973">
        <v>6163</v>
      </c>
      <c r="D18" s="974">
        <v>340.32</v>
      </c>
      <c r="E18" s="973">
        <v>2341</v>
      </c>
      <c r="F18" s="974">
        <v>62.94</v>
      </c>
      <c r="G18" s="973">
        <v>2434</v>
      </c>
      <c r="H18" s="974">
        <v>233.04</v>
      </c>
      <c r="I18" s="973">
        <v>246</v>
      </c>
      <c r="J18" s="974">
        <v>1.27</v>
      </c>
      <c r="K18" s="973">
        <v>758</v>
      </c>
      <c r="L18" s="974">
        <v>3.3</v>
      </c>
      <c r="M18" s="973">
        <v>29173</v>
      </c>
      <c r="N18" s="974">
        <v>3831.5754999999999</v>
      </c>
    </row>
    <row r="19" spans="1:14" ht="21.95" customHeight="1">
      <c r="A19" s="971">
        <v>6</v>
      </c>
      <c r="B19" s="972" t="s">
        <v>14</v>
      </c>
      <c r="C19" s="973">
        <v>9759</v>
      </c>
      <c r="D19" s="974">
        <v>235.56</v>
      </c>
      <c r="E19" s="973">
        <v>2821</v>
      </c>
      <c r="F19" s="974">
        <v>75.44</v>
      </c>
      <c r="G19" s="973">
        <v>3144</v>
      </c>
      <c r="H19" s="974">
        <v>62</v>
      </c>
      <c r="I19" s="973">
        <v>82</v>
      </c>
      <c r="J19" s="974">
        <v>0.39</v>
      </c>
      <c r="K19" s="973">
        <v>3074</v>
      </c>
      <c r="L19" s="974">
        <v>21.91</v>
      </c>
      <c r="M19" s="973">
        <v>77303</v>
      </c>
      <c r="N19" s="974">
        <v>5188.8378000000002</v>
      </c>
    </row>
    <row r="20" spans="1:14" ht="21.95" customHeight="1">
      <c r="A20" s="971">
        <v>7</v>
      </c>
      <c r="B20" s="980" t="s">
        <v>140</v>
      </c>
      <c r="C20" s="973">
        <v>2925</v>
      </c>
      <c r="D20" s="974">
        <v>217.56</v>
      </c>
      <c r="E20" s="973">
        <v>588</v>
      </c>
      <c r="F20" s="974">
        <v>20.22</v>
      </c>
      <c r="G20" s="973">
        <v>1605</v>
      </c>
      <c r="H20" s="974">
        <v>47.22</v>
      </c>
      <c r="I20" s="973">
        <v>234</v>
      </c>
      <c r="J20" s="974">
        <v>5.7</v>
      </c>
      <c r="K20" s="973">
        <v>498</v>
      </c>
      <c r="L20" s="974">
        <v>144.41999999999999</v>
      </c>
      <c r="M20" s="973">
        <v>11588</v>
      </c>
      <c r="N20" s="974">
        <v>901.74199999999996</v>
      </c>
    </row>
    <row r="21" spans="1:14" ht="21.95" customHeight="1">
      <c r="A21" s="971">
        <v>8</v>
      </c>
      <c r="B21" s="980" t="s">
        <v>141</v>
      </c>
      <c r="C21" s="973">
        <v>3796</v>
      </c>
      <c r="D21" s="974">
        <v>127.67</v>
      </c>
      <c r="E21" s="973">
        <v>952</v>
      </c>
      <c r="F21" s="974">
        <v>35.78</v>
      </c>
      <c r="G21" s="973">
        <v>867</v>
      </c>
      <c r="H21" s="974">
        <v>32.54</v>
      </c>
      <c r="I21" s="973">
        <v>461</v>
      </c>
      <c r="J21" s="974">
        <v>12.47</v>
      </c>
      <c r="K21" s="973">
        <v>472</v>
      </c>
      <c r="L21" s="974">
        <v>8.52</v>
      </c>
      <c r="M21" s="973">
        <v>88173</v>
      </c>
      <c r="N21" s="974">
        <v>6754.8140000000003</v>
      </c>
    </row>
    <row r="22" spans="1:14" ht="21.95" customHeight="1">
      <c r="A22" s="971">
        <v>9</v>
      </c>
      <c r="B22" s="980" t="s">
        <v>10</v>
      </c>
      <c r="C22" s="973">
        <v>22319</v>
      </c>
      <c r="D22" s="974">
        <v>670.38570000000004</v>
      </c>
      <c r="E22" s="973">
        <v>10488</v>
      </c>
      <c r="F22" s="974">
        <v>155.6549</v>
      </c>
      <c r="G22" s="973">
        <v>8525</v>
      </c>
      <c r="H22" s="974">
        <v>191.76769999999999</v>
      </c>
      <c r="I22" s="973">
        <v>1439</v>
      </c>
      <c r="J22" s="974">
        <v>61.097000000000001</v>
      </c>
      <c r="K22" s="973">
        <v>1498</v>
      </c>
      <c r="L22" s="974">
        <v>190.50450000000001</v>
      </c>
      <c r="M22" s="973">
        <v>178601</v>
      </c>
      <c r="N22" s="974">
        <v>5394.94048908678</v>
      </c>
    </row>
    <row r="23" spans="1:14" ht="21.95" customHeight="1">
      <c r="A23" s="971">
        <v>10</v>
      </c>
      <c r="B23" s="980" t="s">
        <v>142</v>
      </c>
      <c r="C23" s="973">
        <v>2361</v>
      </c>
      <c r="D23" s="974">
        <v>501.53269999999998</v>
      </c>
      <c r="E23" s="973">
        <v>953</v>
      </c>
      <c r="F23" s="974">
        <v>42.034199999999998</v>
      </c>
      <c r="G23" s="973">
        <v>921</v>
      </c>
      <c r="H23" s="974">
        <v>22.95</v>
      </c>
      <c r="I23" s="973">
        <v>25</v>
      </c>
      <c r="J23" s="974">
        <v>0.13419999999999999</v>
      </c>
      <c r="K23" s="973">
        <v>162</v>
      </c>
      <c r="L23" s="974">
        <v>427.35400000000004</v>
      </c>
      <c r="M23" s="973">
        <v>16414</v>
      </c>
      <c r="N23" s="974">
        <v>2585.37</v>
      </c>
    </row>
    <row r="24" spans="1:14" ht="21.95" customHeight="1">
      <c r="A24" s="971">
        <v>11</v>
      </c>
      <c r="B24" s="980" t="s">
        <v>21</v>
      </c>
      <c r="C24" s="973">
        <v>9140</v>
      </c>
      <c r="D24" s="974">
        <v>3520.06</v>
      </c>
      <c r="E24" s="973">
        <v>5312</v>
      </c>
      <c r="F24" s="974">
        <v>104.99</v>
      </c>
      <c r="G24" s="973">
        <v>2572</v>
      </c>
      <c r="H24" s="974">
        <v>401.31</v>
      </c>
      <c r="I24" s="973">
        <v>469</v>
      </c>
      <c r="J24" s="974">
        <v>154.86270000000002</v>
      </c>
      <c r="K24" s="973">
        <v>100</v>
      </c>
      <c r="L24" s="974">
        <v>2779.2873</v>
      </c>
      <c r="M24" s="973">
        <v>55721</v>
      </c>
      <c r="N24" s="974">
        <v>8964.11</v>
      </c>
    </row>
    <row r="25" spans="1:14" ht="21.95" customHeight="1">
      <c r="A25" s="971">
        <v>12</v>
      </c>
      <c r="B25" s="980" t="s">
        <v>143</v>
      </c>
      <c r="C25" s="973">
        <v>314</v>
      </c>
      <c r="D25" s="974">
        <v>139.58000000000001</v>
      </c>
      <c r="E25" s="973">
        <v>21</v>
      </c>
      <c r="F25" s="974">
        <v>0.05</v>
      </c>
      <c r="G25" s="973">
        <v>161</v>
      </c>
      <c r="H25" s="974">
        <v>11.18</v>
      </c>
      <c r="I25" s="973">
        <v>11</v>
      </c>
      <c r="J25" s="974">
        <v>1.26</v>
      </c>
      <c r="K25" s="973">
        <v>89</v>
      </c>
      <c r="L25" s="974">
        <v>124.67</v>
      </c>
      <c r="M25" s="973">
        <v>2162</v>
      </c>
      <c r="N25" s="974">
        <v>2218.36</v>
      </c>
    </row>
    <row r="26" spans="1:14" ht="21.95" customHeight="1">
      <c r="A26" s="971">
        <v>13</v>
      </c>
      <c r="B26" s="980" t="s">
        <v>144</v>
      </c>
      <c r="C26" s="973">
        <v>4934</v>
      </c>
      <c r="D26" s="974">
        <v>662.66</v>
      </c>
      <c r="E26" s="973">
        <v>2032</v>
      </c>
      <c r="F26" s="974">
        <v>31.57</v>
      </c>
      <c r="G26" s="973">
        <v>1334</v>
      </c>
      <c r="H26" s="974">
        <v>86.48</v>
      </c>
      <c r="I26" s="973">
        <v>693</v>
      </c>
      <c r="J26" s="974">
        <v>76.08</v>
      </c>
      <c r="K26" s="973">
        <v>419</v>
      </c>
      <c r="L26" s="974">
        <v>348.96</v>
      </c>
      <c r="M26" s="973">
        <v>30157</v>
      </c>
      <c r="N26" s="974">
        <v>2781.92</v>
      </c>
    </row>
    <row r="27" spans="1:14" ht="21.95" customHeight="1">
      <c r="A27" s="971">
        <v>14</v>
      </c>
      <c r="B27" s="980" t="s">
        <v>145</v>
      </c>
      <c r="C27" s="973">
        <v>16458</v>
      </c>
      <c r="D27" s="974">
        <v>412.22733979999998</v>
      </c>
      <c r="E27" s="973">
        <v>5203</v>
      </c>
      <c r="F27" s="974">
        <v>96.938940000000002</v>
      </c>
      <c r="G27" s="973">
        <v>2466</v>
      </c>
      <c r="H27" s="974">
        <v>96.496152999999993</v>
      </c>
      <c r="I27" s="973">
        <v>42</v>
      </c>
      <c r="J27" s="974">
        <v>1.3500000000000002E-2</v>
      </c>
      <c r="K27" s="973">
        <v>8229</v>
      </c>
      <c r="L27" s="974">
        <v>206.11370500000001</v>
      </c>
      <c r="M27" s="973">
        <v>338256</v>
      </c>
      <c r="N27" s="974">
        <v>17062.292674259999</v>
      </c>
    </row>
    <row r="28" spans="1:14" ht="21.95" customHeight="1">
      <c r="A28" s="971">
        <v>15</v>
      </c>
      <c r="B28" s="980" t="s">
        <v>146</v>
      </c>
      <c r="C28" s="973">
        <v>302</v>
      </c>
      <c r="D28" s="974">
        <v>381.13</v>
      </c>
      <c r="E28" s="973">
        <v>0</v>
      </c>
      <c r="F28" s="974">
        <v>0</v>
      </c>
      <c r="G28" s="973">
        <v>147</v>
      </c>
      <c r="H28" s="974">
        <v>3.02</v>
      </c>
      <c r="I28" s="973">
        <v>0</v>
      </c>
      <c r="J28" s="974">
        <v>0</v>
      </c>
      <c r="K28" s="973">
        <v>40</v>
      </c>
      <c r="L28" s="974">
        <v>365.2</v>
      </c>
      <c r="M28" s="973">
        <v>14039</v>
      </c>
      <c r="N28" s="974">
        <v>1596.66</v>
      </c>
    </row>
    <row r="29" spans="1:14" ht="21.95" customHeight="1">
      <c r="A29" s="971">
        <v>16</v>
      </c>
      <c r="B29" s="980" t="s">
        <v>147</v>
      </c>
      <c r="C29" s="973">
        <v>1463</v>
      </c>
      <c r="D29" s="974">
        <v>1230.6605</v>
      </c>
      <c r="E29" s="973">
        <v>584</v>
      </c>
      <c r="F29" s="974">
        <v>81.058900000000008</v>
      </c>
      <c r="G29" s="973">
        <v>545</v>
      </c>
      <c r="H29" s="974">
        <v>123.87860000000001</v>
      </c>
      <c r="I29" s="973">
        <v>0</v>
      </c>
      <c r="J29" s="974">
        <v>0</v>
      </c>
      <c r="K29" s="973">
        <v>184</v>
      </c>
      <c r="L29" s="974">
        <v>1010.307</v>
      </c>
      <c r="M29" s="973">
        <v>153403</v>
      </c>
      <c r="N29" s="974">
        <v>10420.348807325599</v>
      </c>
    </row>
    <row r="30" spans="1:14" ht="21.95" customHeight="1">
      <c r="A30" s="971"/>
      <c r="B30" s="968" t="s">
        <v>66</v>
      </c>
      <c r="C30" s="978">
        <v>103401</v>
      </c>
      <c r="D30" s="979">
        <v>10792.9430398</v>
      </c>
      <c r="E30" s="978">
        <v>44185</v>
      </c>
      <c r="F30" s="979">
        <v>1047.8161399999999</v>
      </c>
      <c r="G30" s="978">
        <v>28560</v>
      </c>
      <c r="H30" s="979">
        <v>1712.0959529999998</v>
      </c>
      <c r="I30" s="978">
        <v>5946</v>
      </c>
      <c r="J30" s="979">
        <v>1372.0880000000002</v>
      </c>
      <c r="K30" s="978">
        <v>18485</v>
      </c>
      <c r="L30" s="979">
        <v>6062.3125049999999</v>
      </c>
      <c r="M30" s="978">
        <v>1306532</v>
      </c>
      <c r="N30" s="979">
        <v>100381.4312706724</v>
      </c>
    </row>
    <row r="31" spans="1:14" ht="21.95" customHeight="1">
      <c r="A31" s="967" t="s">
        <v>67</v>
      </c>
      <c r="B31" s="968" t="s">
        <v>723</v>
      </c>
      <c r="C31" s="969"/>
      <c r="D31" s="834"/>
      <c r="E31" s="969"/>
      <c r="F31" s="834"/>
      <c r="G31" s="969"/>
      <c r="H31" s="834"/>
      <c r="I31" s="969"/>
      <c r="J31" s="834"/>
      <c r="K31" s="969"/>
      <c r="L31" s="834"/>
      <c r="M31" s="969"/>
      <c r="N31" s="834"/>
    </row>
    <row r="32" spans="1:14" ht="21.95" customHeight="1">
      <c r="A32" s="971">
        <v>1</v>
      </c>
      <c r="B32" s="972" t="s">
        <v>148</v>
      </c>
      <c r="C32" s="973">
        <v>17014</v>
      </c>
      <c r="D32" s="974">
        <v>506.12</v>
      </c>
      <c r="E32" s="973">
        <v>9670</v>
      </c>
      <c r="F32" s="974">
        <v>175.47</v>
      </c>
      <c r="G32" s="973">
        <v>3843</v>
      </c>
      <c r="H32" s="974">
        <v>109.06</v>
      </c>
      <c r="I32" s="973">
        <v>175</v>
      </c>
      <c r="J32" s="974">
        <v>10.52</v>
      </c>
      <c r="K32" s="973">
        <v>2675</v>
      </c>
      <c r="L32" s="974">
        <v>190.46</v>
      </c>
      <c r="M32" s="973">
        <v>329141</v>
      </c>
      <c r="N32" s="974">
        <v>20460.313141669001</v>
      </c>
    </row>
    <row r="33" spans="1:14" ht="21.95" customHeight="1">
      <c r="A33" s="971">
        <v>2</v>
      </c>
      <c r="B33" s="972" t="s">
        <v>149</v>
      </c>
      <c r="C33" s="973">
        <v>3722</v>
      </c>
      <c r="D33" s="974">
        <v>122.3758</v>
      </c>
      <c r="E33" s="973">
        <v>2489</v>
      </c>
      <c r="F33" s="974">
        <v>26.497800000000002</v>
      </c>
      <c r="G33" s="973">
        <v>171</v>
      </c>
      <c r="H33" s="974">
        <v>44.998500000000007</v>
      </c>
      <c r="I33" s="973">
        <v>3</v>
      </c>
      <c r="J33" s="974">
        <v>1.2699999999999999E-2</v>
      </c>
      <c r="K33" s="973">
        <v>815</v>
      </c>
      <c r="L33" s="974">
        <v>46.564499999999995</v>
      </c>
      <c r="M33" s="973">
        <v>345182</v>
      </c>
      <c r="N33" s="974">
        <v>14612.315576524299</v>
      </c>
    </row>
    <row r="34" spans="1:14" ht="21.95" customHeight="1">
      <c r="A34" s="971">
        <v>3</v>
      </c>
      <c r="B34" s="972" t="s">
        <v>150</v>
      </c>
      <c r="C34" s="973">
        <v>883</v>
      </c>
      <c r="D34" s="974">
        <v>29.68</v>
      </c>
      <c r="E34" s="973">
        <v>10</v>
      </c>
      <c r="F34" s="974">
        <v>0.31</v>
      </c>
      <c r="G34" s="973">
        <v>601</v>
      </c>
      <c r="H34" s="974">
        <v>21.52</v>
      </c>
      <c r="I34" s="973">
        <v>0</v>
      </c>
      <c r="J34" s="974">
        <v>0</v>
      </c>
      <c r="K34" s="973">
        <v>262</v>
      </c>
      <c r="L34" s="974">
        <v>7.52</v>
      </c>
      <c r="M34" s="973">
        <v>29239</v>
      </c>
      <c r="N34" s="974">
        <v>543.50869999999998</v>
      </c>
    </row>
    <row r="35" spans="1:14" ht="21.95" customHeight="1">
      <c r="A35" s="971">
        <v>4</v>
      </c>
      <c r="B35" s="972" t="s">
        <v>151</v>
      </c>
      <c r="C35" s="973">
        <v>186</v>
      </c>
      <c r="D35" s="974">
        <v>17.9602</v>
      </c>
      <c r="E35" s="973">
        <v>66</v>
      </c>
      <c r="F35" s="974">
        <v>2.6356000000000002</v>
      </c>
      <c r="G35" s="973">
        <v>53</v>
      </c>
      <c r="H35" s="974">
        <v>10.0107</v>
      </c>
      <c r="I35" s="973">
        <v>12</v>
      </c>
      <c r="J35" s="974">
        <v>0.1137</v>
      </c>
      <c r="K35" s="973">
        <v>46</v>
      </c>
      <c r="L35" s="974">
        <v>4.9843000000000002</v>
      </c>
      <c r="M35" s="973">
        <v>8311</v>
      </c>
      <c r="N35" s="974">
        <v>1372.1896999999999</v>
      </c>
    </row>
    <row r="36" spans="1:14" ht="21.95" customHeight="1">
      <c r="A36" s="971">
        <v>5</v>
      </c>
      <c r="B36" s="972" t="s">
        <v>152</v>
      </c>
      <c r="C36" s="973">
        <v>155</v>
      </c>
      <c r="D36" s="974">
        <v>36.152900000000002</v>
      </c>
      <c r="E36" s="973">
        <v>1</v>
      </c>
      <c r="F36" s="974">
        <v>1.11E-2</v>
      </c>
      <c r="G36" s="973">
        <v>9</v>
      </c>
      <c r="H36" s="974">
        <v>1.2631000000000001</v>
      </c>
      <c r="I36" s="973">
        <v>4</v>
      </c>
      <c r="J36" s="974">
        <v>1.21E-2</v>
      </c>
      <c r="K36" s="973">
        <v>132</v>
      </c>
      <c r="L36" s="974">
        <v>33.661900000000003</v>
      </c>
      <c r="M36" s="973">
        <v>4330</v>
      </c>
      <c r="N36" s="974">
        <v>437.75</v>
      </c>
    </row>
    <row r="37" spans="1:14" ht="21.95" customHeight="1">
      <c r="A37" s="971">
        <v>6</v>
      </c>
      <c r="B37" s="972" t="s">
        <v>153</v>
      </c>
      <c r="C37" s="973">
        <v>3146</v>
      </c>
      <c r="D37" s="974">
        <v>376.7319</v>
      </c>
      <c r="E37" s="973">
        <v>1406</v>
      </c>
      <c r="F37" s="974">
        <v>120.4922</v>
      </c>
      <c r="G37" s="973">
        <v>438</v>
      </c>
      <c r="H37" s="974">
        <v>68.043500000000009</v>
      </c>
      <c r="I37" s="973">
        <v>10</v>
      </c>
      <c r="J37" s="974">
        <v>4.7899999999999998E-2</v>
      </c>
      <c r="K37" s="973">
        <v>940</v>
      </c>
      <c r="L37" s="974">
        <v>165.09520000000001</v>
      </c>
      <c r="M37" s="973">
        <v>114592</v>
      </c>
      <c r="N37" s="974">
        <v>8050.9973</v>
      </c>
    </row>
    <row r="38" spans="1:14" ht="21.95" customHeight="1">
      <c r="A38" s="971">
        <v>7</v>
      </c>
      <c r="B38" s="972" t="s">
        <v>154</v>
      </c>
      <c r="C38" s="973">
        <v>831</v>
      </c>
      <c r="D38" s="974">
        <v>427.52</v>
      </c>
      <c r="E38" s="973">
        <v>1</v>
      </c>
      <c r="F38" s="974">
        <v>0.32</v>
      </c>
      <c r="G38" s="973">
        <v>38</v>
      </c>
      <c r="H38" s="974">
        <v>5.42</v>
      </c>
      <c r="I38" s="973">
        <v>49</v>
      </c>
      <c r="J38" s="974">
        <v>5.77</v>
      </c>
      <c r="K38" s="973">
        <v>716</v>
      </c>
      <c r="L38" s="974">
        <v>413.95</v>
      </c>
      <c r="M38" s="973">
        <v>3887</v>
      </c>
      <c r="N38" s="974">
        <v>3181.4</v>
      </c>
    </row>
    <row r="39" spans="1:14" ht="21.95" customHeight="1">
      <c r="A39" s="971">
        <v>8</v>
      </c>
      <c r="B39" s="972" t="s">
        <v>155</v>
      </c>
      <c r="C39" s="973">
        <v>808</v>
      </c>
      <c r="D39" s="974">
        <v>49.060010000000005</v>
      </c>
      <c r="E39" s="973">
        <v>363</v>
      </c>
      <c r="F39" s="974">
        <v>13.55</v>
      </c>
      <c r="G39" s="973">
        <v>194</v>
      </c>
      <c r="H39" s="974">
        <v>15.76</v>
      </c>
      <c r="I39" s="973">
        <v>163</v>
      </c>
      <c r="J39" s="974">
        <v>3.42</v>
      </c>
      <c r="K39" s="973">
        <v>64</v>
      </c>
      <c r="L39" s="974">
        <v>10.777010000000001</v>
      </c>
      <c r="M39" s="973">
        <v>33496</v>
      </c>
      <c r="N39" s="974">
        <v>2800.59</v>
      </c>
    </row>
    <row r="40" spans="1:14" ht="21.95" customHeight="1">
      <c r="A40" s="971">
        <v>9</v>
      </c>
      <c r="B40" s="972" t="s">
        <v>156</v>
      </c>
      <c r="C40" s="973">
        <v>1337</v>
      </c>
      <c r="D40" s="974">
        <v>707.69690000000003</v>
      </c>
      <c r="E40" s="973">
        <v>139</v>
      </c>
      <c r="F40" s="974">
        <v>3.7699000000000003</v>
      </c>
      <c r="G40" s="973">
        <v>46</v>
      </c>
      <c r="H40" s="974">
        <v>19.2026</v>
      </c>
      <c r="I40" s="973">
        <v>934</v>
      </c>
      <c r="J40" s="974">
        <v>667.16390000000001</v>
      </c>
      <c r="K40" s="973">
        <v>195</v>
      </c>
      <c r="L40" s="974">
        <v>15.78</v>
      </c>
      <c r="M40" s="973">
        <v>14380</v>
      </c>
      <c r="N40" s="974">
        <v>3437.9035999999996</v>
      </c>
    </row>
    <row r="41" spans="1:14" ht="21.95" customHeight="1">
      <c r="A41" s="971">
        <v>10</v>
      </c>
      <c r="B41" s="972" t="s">
        <v>157</v>
      </c>
      <c r="C41" s="973">
        <v>11486</v>
      </c>
      <c r="D41" s="974">
        <v>31.0565</v>
      </c>
      <c r="E41" s="973">
        <v>6384</v>
      </c>
      <c r="F41" s="974">
        <v>13.3644</v>
      </c>
      <c r="G41" s="973">
        <v>3469</v>
      </c>
      <c r="H41" s="974">
        <v>3.6230000000000002</v>
      </c>
      <c r="I41" s="973">
        <v>805</v>
      </c>
      <c r="J41" s="974">
        <v>0.3664</v>
      </c>
      <c r="K41" s="973">
        <v>91</v>
      </c>
      <c r="L41" s="974">
        <v>13.321</v>
      </c>
      <c r="M41" s="973">
        <v>181119</v>
      </c>
      <c r="N41" s="974">
        <v>3056.5046000000002</v>
      </c>
    </row>
    <row r="42" spans="1:14" ht="21.95" customHeight="1">
      <c r="A42" s="971">
        <v>11</v>
      </c>
      <c r="B42" s="972" t="s">
        <v>158</v>
      </c>
      <c r="C42" s="973">
        <v>341</v>
      </c>
      <c r="D42" s="974">
        <v>81.859700000000004</v>
      </c>
      <c r="E42" s="973">
        <v>35</v>
      </c>
      <c r="F42" s="974">
        <v>1.6377999999999999</v>
      </c>
      <c r="G42" s="973">
        <v>72</v>
      </c>
      <c r="H42" s="974">
        <v>15.734500000000001</v>
      </c>
      <c r="I42" s="973">
        <v>27</v>
      </c>
      <c r="J42" s="974">
        <v>4.9100000000000005E-2</v>
      </c>
      <c r="K42" s="973">
        <v>179</v>
      </c>
      <c r="L42" s="974">
        <v>62.326599999999999</v>
      </c>
      <c r="M42" s="973">
        <v>55236</v>
      </c>
      <c r="N42" s="974">
        <v>3310.2</v>
      </c>
    </row>
    <row r="43" spans="1:14" ht="21.95" customHeight="1">
      <c r="A43" s="971">
        <v>12</v>
      </c>
      <c r="B43" s="972" t="s">
        <v>159</v>
      </c>
      <c r="C43" s="973">
        <v>137</v>
      </c>
      <c r="D43" s="974">
        <v>12.185699999999999</v>
      </c>
      <c r="E43" s="973">
        <v>34</v>
      </c>
      <c r="F43" s="974">
        <v>1.5559000000000001</v>
      </c>
      <c r="G43" s="973">
        <v>59</v>
      </c>
      <c r="H43" s="974">
        <v>9.0724</v>
      </c>
      <c r="I43" s="973">
        <v>1</v>
      </c>
      <c r="J43" s="974">
        <v>7.000000000000001E-4</v>
      </c>
      <c r="K43" s="973">
        <v>28</v>
      </c>
      <c r="L43" s="974">
        <v>0.80810000000000004</v>
      </c>
      <c r="M43" s="973">
        <v>6843</v>
      </c>
      <c r="N43" s="974">
        <v>522.56730000000005</v>
      </c>
    </row>
    <row r="44" spans="1:14" ht="21.95" customHeight="1">
      <c r="A44" s="971">
        <v>13</v>
      </c>
      <c r="B44" s="972" t="s">
        <v>160</v>
      </c>
      <c r="C44" s="973">
        <v>4904</v>
      </c>
      <c r="D44" s="974">
        <v>57.963100000000004</v>
      </c>
      <c r="E44" s="973">
        <v>1423</v>
      </c>
      <c r="F44" s="974">
        <v>9.6097999999999999</v>
      </c>
      <c r="G44" s="973">
        <v>1712</v>
      </c>
      <c r="H44" s="974">
        <v>8.5184999999999995</v>
      </c>
      <c r="I44" s="973">
        <v>0</v>
      </c>
      <c r="J44" s="974">
        <v>0</v>
      </c>
      <c r="K44" s="973">
        <v>1761</v>
      </c>
      <c r="L44" s="974">
        <v>38.855199999999996</v>
      </c>
      <c r="M44" s="973">
        <v>100414</v>
      </c>
      <c r="N44" s="974">
        <v>6540.7693731379295</v>
      </c>
    </row>
    <row r="45" spans="1:14" ht="21.95" customHeight="1">
      <c r="A45" s="971">
        <v>14</v>
      </c>
      <c r="B45" s="972" t="s">
        <v>161</v>
      </c>
      <c r="C45" s="973">
        <v>46052</v>
      </c>
      <c r="D45" s="974">
        <v>494.59800000000001</v>
      </c>
      <c r="E45" s="973">
        <v>5614</v>
      </c>
      <c r="F45" s="974">
        <v>156.47749999999999</v>
      </c>
      <c r="G45" s="973">
        <v>19130</v>
      </c>
      <c r="H45" s="974">
        <v>65.734300000000005</v>
      </c>
      <c r="I45" s="973">
        <v>115</v>
      </c>
      <c r="J45" s="974">
        <v>2.4618000000000002</v>
      </c>
      <c r="K45" s="973">
        <v>21136</v>
      </c>
      <c r="L45" s="974">
        <v>269.1773</v>
      </c>
      <c r="M45" s="973">
        <v>2218056</v>
      </c>
      <c r="N45" s="974">
        <v>44689.674649223896</v>
      </c>
    </row>
    <row r="46" spans="1:14" ht="21.95" customHeight="1">
      <c r="A46" s="971">
        <v>15</v>
      </c>
      <c r="B46" s="972" t="s">
        <v>162</v>
      </c>
      <c r="C46" s="973">
        <v>7484</v>
      </c>
      <c r="D46" s="974">
        <v>957.24</v>
      </c>
      <c r="E46" s="973">
        <v>3860</v>
      </c>
      <c r="F46" s="974">
        <v>55.55</v>
      </c>
      <c r="G46" s="973">
        <v>282</v>
      </c>
      <c r="H46" s="974">
        <v>47</v>
      </c>
      <c r="I46" s="973">
        <v>298</v>
      </c>
      <c r="J46" s="974">
        <v>0.38</v>
      </c>
      <c r="K46" s="973">
        <v>2723</v>
      </c>
      <c r="L46" s="974">
        <v>838.95</v>
      </c>
      <c r="M46" s="973">
        <v>277991</v>
      </c>
      <c r="N46" s="974">
        <v>31403.214825578001</v>
      </c>
    </row>
    <row r="47" spans="1:14" ht="21.95" customHeight="1">
      <c r="A47" s="971">
        <v>16</v>
      </c>
      <c r="B47" s="972" t="s">
        <v>45</v>
      </c>
      <c r="C47" s="973">
        <v>166090</v>
      </c>
      <c r="D47" s="974">
        <v>566.59069980000004</v>
      </c>
      <c r="E47" s="973">
        <v>4496</v>
      </c>
      <c r="F47" s="974">
        <v>78.735699800000006</v>
      </c>
      <c r="G47" s="973">
        <v>734</v>
      </c>
      <c r="H47" s="974">
        <v>30.004999999999999</v>
      </c>
      <c r="I47" s="973">
        <v>652</v>
      </c>
      <c r="J47" s="974">
        <v>8.83</v>
      </c>
      <c r="K47" s="973">
        <v>160051</v>
      </c>
      <c r="L47" s="974">
        <v>441.99</v>
      </c>
      <c r="M47" s="973">
        <v>639311</v>
      </c>
      <c r="N47" s="974">
        <v>31011.471397522</v>
      </c>
    </row>
    <row r="48" spans="1:14" ht="21.95" customHeight="1">
      <c r="A48" s="971">
        <v>17</v>
      </c>
      <c r="B48" s="972" t="s">
        <v>163</v>
      </c>
      <c r="C48" s="973">
        <v>4706</v>
      </c>
      <c r="D48" s="974">
        <v>33.32</v>
      </c>
      <c r="E48" s="973">
        <v>4076</v>
      </c>
      <c r="F48" s="974">
        <v>13.66</v>
      </c>
      <c r="G48" s="973">
        <v>303</v>
      </c>
      <c r="H48" s="974">
        <v>7.98</v>
      </c>
      <c r="I48" s="973">
        <v>94</v>
      </c>
      <c r="J48" s="974">
        <v>0.68</v>
      </c>
      <c r="K48" s="973">
        <v>225</v>
      </c>
      <c r="L48" s="974">
        <v>10.59</v>
      </c>
      <c r="M48" s="973">
        <v>121486</v>
      </c>
      <c r="N48" s="974">
        <v>12559.64</v>
      </c>
    </row>
    <row r="49" spans="1:14" ht="21.95" customHeight="1">
      <c r="A49" s="971">
        <v>18</v>
      </c>
      <c r="B49" s="972" t="s">
        <v>164</v>
      </c>
      <c r="C49" s="973">
        <v>0</v>
      </c>
      <c r="D49" s="974">
        <v>0</v>
      </c>
      <c r="E49" s="973">
        <v>0</v>
      </c>
      <c r="F49" s="974">
        <v>0</v>
      </c>
      <c r="G49" s="973">
        <v>0</v>
      </c>
      <c r="H49" s="974">
        <v>0</v>
      </c>
      <c r="I49" s="229">
        <v>0</v>
      </c>
      <c r="J49" s="974">
        <v>0</v>
      </c>
      <c r="K49" s="973">
        <v>0</v>
      </c>
      <c r="L49" s="974">
        <v>0</v>
      </c>
      <c r="M49" s="973">
        <v>45114</v>
      </c>
      <c r="N49" s="974">
        <v>160.31870000000001</v>
      </c>
    </row>
    <row r="50" spans="1:14" ht="21.95" customHeight="1">
      <c r="A50" s="971"/>
      <c r="B50" s="968" t="s">
        <v>724</v>
      </c>
      <c r="C50" s="978">
        <v>269282</v>
      </c>
      <c r="D50" s="979">
        <v>4508.1114097999998</v>
      </c>
      <c r="E50" s="978">
        <v>40067</v>
      </c>
      <c r="F50" s="979">
        <v>673.64769979999994</v>
      </c>
      <c r="G50" s="978">
        <v>31154</v>
      </c>
      <c r="H50" s="979">
        <v>482.9461</v>
      </c>
      <c r="I50" s="978">
        <v>3342</v>
      </c>
      <c r="J50" s="979">
        <v>699.82830000000001</v>
      </c>
      <c r="K50" s="978">
        <v>192039</v>
      </c>
      <c r="L50" s="979">
        <v>2564.8111100000001</v>
      </c>
      <c r="M50" s="978">
        <v>4528128</v>
      </c>
      <c r="N50" s="979">
        <v>188151.32886365513</v>
      </c>
    </row>
    <row r="51" spans="1:14" ht="21.95" customHeight="1">
      <c r="A51" s="967" t="s">
        <v>70</v>
      </c>
      <c r="B51" s="968" t="s">
        <v>71</v>
      </c>
      <c r="C51" s="969"/>
      <c r="D51" s="834"/>
      <c r="E51" s="969"/>
      <c r="F51" s="834"/>
      <c r="G51" s="969"/>
      <c r="H51" s="834"/>
      <c r="I51" s="969"/>
      <c r="J51" s="834"/>
      <c r="K51" s="969"/>
      <c r="L51" s="834"/>
      <c r="M51" s="969"/>
      <c r="N51" s="834"/>
    </row>
    <row r="52" spans="1:14" ht="21.95" customHeight="1">
      <c r="A52" s="971">
        <v>1</v>
      </c>
      <c r="B52" s="972" t="s">
        <v>165</v>
      </c>
      <c r="C52" s="973">
        <v>24304</v>
      </c>
      <c r="D52" s="974">
        <v>338.22</v>
      </c>
      <c r="E52" s="973">
        <v>16861</v>
      </c>
      <c r="F52" s="974">
        <v>227.97</v>
      </c>
      <c r="G52" s="973">
        <v>4979</v>
      </c>
      <c r="H52" s="974">
        <v>52.24</v>
      </c>
      <c r="I52" s="973">
        <v>740</v>
      </c>
      <c r="J52" s="974">
        <v>2.21</v>
      </c>
      <c r="K52" s="973">
        <v>478</v>
      </c>
      <c r="L52" s="974">
        <v>3.61</v>
      </c>
      <c r="M52" s="973">
        <v>492347</v>
      </c>
      <c r="N52" s="974">
        <v>6177.66</v>
      </c>
    </row>
    <row r="53" spans="1:14" ht="21.95" customHeight="1">
      <c r="A53" s="971">
        <v>2</v>
      </c>
      <c r="B53" s="972" t="s">
        <v>166</v>
      </c>
      <c r="C53" s="973">
        <v>69138</v>
      </c>
      <c r="D53" s="974">
        <v>605.5</v>
      </c>
      <c r="E53" s="973">
        <v>19098</v>
      </c>
      <c r="F53" s="974">
        <v>232.41</v>
      </c>
      <c r="G53" s="973">
        <v>34736</v>
      </c>
      <c r="H53" s="974">
        <v>207.58</v>
      </c>
      <c r="I53" s="973">
        <v>4549</v>
      </c>
      <c r="J53" s="974">
        <v>61.69</v>
      </c>
      <c r="K53" s="973">
        <v>8801</v>
      </c>
      <c r="L53" s="974">
        <v>54.25</v>
      </c>
      <c r="M53" s="973">
        <v>1091750</v>
      </c>
      <c r="N53" s="974">
        <v>14304.61</v>
      </c>
    </row>
    <row r="54" spans="1:14" ht="21.95" customHeight="1">
      <c r="A54" s="971">
        <v>3</v>
      </c>
      <c r="B54" s="972" t="s">
        <v>167</v>
      </c>
      <c r="C54" s="973">
        <v>79964</v>
      </c>
      <c r="D54" s="974">
        <v>819.97500000000002</v>
      </c>
      <c r="E54" s="973">
        <v>14893</v>
      </c>
      <c r="F54" s="974">
        <v>192.17750000000001</v>
      </c>
      <c r="G54" s="973">
        <v>50914</v>
      </c>
      <c r="H54" s="974">
        <v>443.45389999999998</v>
      </c>
      <c r="I54" s="973">
        <v>4516</v>
      </c>
      <c r="J54" s="974">
        <v>8.83</v>
      </c>
      <c r="K54" s="973">
        <v>5073</v>
      </c>
      <c r="L54" s="974">
        <v>78.896599999999992</v>
      </c>
      <c r="M54" s="973">
        <v>760836</v>
      </c>
      <c r="N54" s="974">
        <v>10590.342507700001</v>
      </c>
    </row>
    <row r="55" spans="1:14" ht="21.95" customHeight="1">
      <c r="A55" s="967"/>
      <c r="B55" s="968" t="s">
        <v>72</v>
      </c>
      <c r="C55" s="978">
        <v>173406</v>
      </c>
      <c r="D55" s="979">
        <v>1763.6949999999999</v>
      </c>
      <c r="E55" s="978">
        <v>50852</v>
      </c>
      <c r="F55" s="979">
        <v>652.5575</v>
      </c>
      <c r="G55" s="978">
        <v>90629</v>
      </c>
      <c r="H55" s="979">
        <v>703.27390000000003</v>
      </c>
      <c r="I55" s="978">
        <v>9805</v>
      </c>
      <c r="J55" s="979">
        <v>72.73</v>
      </c>
      <c r="K55" s="978">
        <v>14352</v>
      </c>
      <c r="L55" s="979">
        <v>136.75659999999999</v>
      </c>
      <c r="M55" s="978">
        <v>2344933</v>
      </c>
      <c r="N55" s="979">
        <v>31072.6125077</v>
      </c>
    </row>
    <row r="56" spans="1:14" ht="21.95" customHeight="1">
      <c r="A56" s="981" t="s">
        <v>725</v>
      </c>
      <c r="B56" s="982"/>
      <c r="C56" s="978">
        <v>1947277</v>
      </c>
      <c r="D56" s="979">
        <v>45301.134249599992</v>
      </c>
      <c r="E56" s="978">
        <v>770291</v>
      </c>
      <c r="F56" s="979">
        <v>12274.326939800003</v>
      </c>
      <c r="G56" s="978">
        <v>291259</v>
      </c>
      <c r="H56" s="979">
        <v>7101.009153</v>
      </c>
      <c r="I56" s="978">
        <v>422555</v>
      </c>
      <c r="J56" s="979">
        <v>7568.4863000000005</v>
      </c>
      <c r="K56" s="978">
        <v>410580</v>
      </c>
      <c r="L56" s="979">
        <v>16275.809314999999</v>
      </c>
      <c r="M56" s="978">
        <v>13467896</v>
      </c>
      <c r="N56" s="979">
        <v>583560.21653434669</v>
      </c>
    </row>
    <row r="57" spans="1:14" ht="21.95" customHeight="1">
      <c r="A57" s="967" t="s">
        <v>75</v>
      </c>
      <c r="B57" s="968" t="s">
        <v>726</v>
      </c>
      <c r="C57" s="969"/>
      <c r="D57" s="834"/>
      <c r="E57" s="969"/>
      <c r="F57" s="834"/>
      <c r="G57" s="969"/>
      <c r="H57" s="834"/>
      <c r="I57" s="969"/>
      <c r="J57" s="834"/>
      <c r="K57" s="969"/>
      <c r="L57" s="834"/>
      <c r="M57" s="969"/>
      <c r="N57" s="834"/>
    </row>
    <row r="58" spans="1:14" ht="21.95" customHeight="1">
      <c r="A58" s="971">
        <v>1</v>
      </c>
      <c r="B58" s="972" t="s">
        <v>168</v>
      </c>
      <c r="C58" s="973">
        <v>417838</v>
      </c>
      <c r="D58" s="974">
        <v>1757.171</v>
      </c>
      <c r="E58" s="973">
        <v>417838</v>
      </c>
      <c r="F58" s="974">
        <v>1757.171</v>
      </c>
      <c r="G58" s="973">
        <v>0</v>
      </c>
      <c r="H58" s="974">
        <v>0</v>
      </c>
      <c r="I58" s="973">
        <v>0</v>
      </c>
      <c r="J58" s="974">
        <v>0</v>
      </c>
      <c r="K58" s="973">
        <v>0</v>
      </c>
      <c r="L58" s="974">
        <v>0</v>
      </c>
      <c r="M58" s="973">
        <v>417838</v>
      </c>
      <c r="N58" s="974">
        <v>1757.1710471000001</v>
      </c>
    </row>
    <row r="59" spans="1:14" ht="21.95" customHeight="1">
      <c r="A59" s="971">
        <v>2</v>
      </c>
      <c r="B59" s="972" t="s">
        <v>169</v>
      </c>
      <c r="C59" s="973">
        <v>36697</v>
      </c>
      <c r="D59" s="974">
        <v>916.97</v>
      </c>
      <c r="E59" s="973">
        <v>379</v>
      </c>
      <c r="F59" s="974">
        <v>21.17</v>
      </c>
      <c r="G59" s="973">
        <v>0</v>
      </c>
      <c r="H59" s="974">
        <v>0</v>
      </c>
      <c r="I59" s="973">
        <v>5922</v>
      </c>
      <c r="J59" s="974">
        <v>21.46</v>
      </c>
      <c r="K59" s="973">
        <v>28251</v>
      </c>
      <c r="L59" s="974">
        <v>774.45</v>
      </c>
      <c r="M59" s="973">
        <v>3518997</v>
      </c>
      <c r="N59" s="974">
        <v>25655.6446</v>
      </c>
    </row>
    <row r="60" spans="1:14" ht="21.95" customHeight="1">
      <c r="A60" s="971">
        <v>3</v>
      </c>
      <c r="B60" s="972" t="s">
        <v>170</v>
      </c>
      <c r="C60" s="973">
        <v>0</v>
      </c>
      <c r="D60" s="974">
        <v>0</v>
      </c>
      <c r="E60" s="973">
        <v>0</v>
      </c>
      <c r="F60" s="974">
        <v>0</v>
      </c>
      <c r="G60" s="973">
        <v>0</v>
      </c>
      <c r="H60" s="974">
        <v>0</v>
      </c>
      <c r="I60" s="973">
        <v>0</v>
      </c>
      <c r="J60" s="974">
        <v>0</v>
      </c>
      <c r="K60" s="973">
        <v>0</v>
      </c>
      <c r="L60" s="974">
        <v>0</v>
      </c>
      <c r="M60" s="973">
        <v>1</v>
      </c>
      <c r="N60" s="974">
        <v>170.58</v>
      </c>
    </row>
    <row r="61" spans="1:14" ht="21.95" customHeight="1">
      <c r="A61" s="967"/>
      <c r="B61" s="968" t="s">
        <v>171</v>
      </c>
      <c r="C61" s="978">
        <v>454535</v>
      </c>
      <c r="D61" s="979">
        <v>2674.1409999999996</v>
      </c>
      <c r="E61" s="978">
        <v>418217</v>
      </c>
      <c r="F61" s="979">
        <v>1778.3410000000001</v>
      </c>
      <c r="G61" s="978">
        <v>0</v>
      </c>
      <c r="H61" s="979">
        <v>0</v>
      </c>
      <c r="I61" s="978">
        <v>5922</v>
      </c>
      <c r="J61" s="979">
        <v>21.46</v>
      </c>
      <c r="K61" s="978">
        <v>28251</v>
      </c>
      <c r="L61" s="979">
        <v>774.45</v>
      </c>
      <c r="M61" s="978">
        <v>3936836</v>
      </c>
      <c r="N61" s="979">
        <v>27583.395647100002</v>
      </c>
    </row>
    <row r="62" spans="1:14" ht="21.95" customHeight="1">
      <c r="A62" s="967"/>
      <c r="B62" s="968" t="s">
        <v>727</v>
      </c>
      <c r="C62" s="969"/>
      <c r="D62" s="834"/>
      <c r="E62" s="969"/>
      <c r="F62" s="834"/>
      <c r="G62" s="969"/>
      <c r="H62" s="834"/>
      <c r="I62" s="969"/>
      <c r="J62" s="834"/>
      <c r="K62" s="969"/>
      <c r="L62" s="834"/>
      <c r="M62" s="969"/>
      <c r="N62" s="834"/>
    </row>
    <row r="63" spans="1:14" ht="21.95" customHeight="1">
      <c r="A63" s="967" t="s">
        <v>77</v>
      </c>
      <c r="B63" s="983" t="s">
        <v>172</v>
      </c>
      <c r="C63" s="973">
        <v>995</v>
      </c>
      <c r="D63" s="974">
        <v>333.42790000000002</v>
      </c>
      <c r="E63" s="973">
        <v>0</v>
      </c>
      <c r="F63" s="974">
        <v>0</v>
      </c>
      <c r="G63" s="973">
        <v>909</v>
      </c>
      <c r="H63" s="974">
        <v>248.7028</v>
      </c>
      <c r="I63" s="973">
        <v>28</v>
      </c>
      <c r="J63" s="974">
        <v>38.962199999999996</v>
      </c>
      <c r="K63" s="973">
        <v>58</v>
      </c>
      <c r="L63" s="974">
        <v>45.762900000000002</v>
      </c>
      <c r="M63" s="973">
        <v>5175</v>
      </c>
      <c r="N63" s="974">
        <v>1846.2635</v>
      </c>
    </row>
    <row r="64" spans="1:14" ht="21.95" customHeight="1">
      <c r="A64" s="967"/>
      <c r="B64" s="968" t="s">
        <v>728</v>
      </c>
      <c r="C64" s="973">
        <v>995</v>
      </c>
      <c r="D64" s="974">
        <v>333.42790000000002</v>
      </c>
      <c r="E64" s="973">
        <v>0</v>
      </c>
      <c r="F64" s="974">
        <v>0</v>
      </c>
      <c r="G64" s="973">
        <v>909</v>
      </c>
      <c r="H64" s="974">
        <v>248.7028</v>
      </c>
      <c r="I64" s="973">
        <v>28</v>
      </c>
      <c r="J64" s="974">
        <v>38.962199999999996</v>
      </c>
      <c r="K64" s="973">
        <v>58</v>
      </c>
      <c r="L64" s="974">
        <v>45.762900000000002</v>
      </c>
      <c r="M64" s="973">
        <v>5175</v>
      </c>
      <c r="N64" s="974">
        <v>1846.2635</v>
      </c>
    </row>
    <row r="65" spans="1:14" ht="21.95" customHeight="1">
      <c r="A65" s="967" t="s">
        <v>79</v>
      </c>
      <c r="B65" s="983" t="s">
        <v>729</v>
      </c>
      <c r="C65" s="984"/>
      <c r="D65" s="985">
        <v>0</v>
      </c>
      <c r="E65" s="984"/>
      <c r="F65" s="985">
        <v>0</v>
      </c>
      <c r="G65" s="984"/>
      <c r="H65" s="985">
        <v>0</v>
      </c>
      <c r="I65" s="984"/>
      <c r="J65" s="985">
        <v>0</v>
      </c>
      <c r="K65" s="984"/>
      <c r="L65" s="985">
        <v>0</v>
      </c>
      <c r="M65" s="984"/>
      <c r="N65" s="985">
        <v>0</v>
      </c>
    </row>
    <row r="66" spans="1:14" ht="21.95" customHeight="1">
      <c r="A66" s="967">
        <v>1</v>
      </c>
      <c r="B66" s="980" t="s">
        <v>173</v>
      </c>
      <c r="C66" s="973">
        <v>13432</v>
      </c>
      <c r="D66" s="974">
        <v>15.55</v>
      </c>
      <c r="E66" s="973">
        <v>1959</v>
      </c>
      <c r="F66" s="974">
        <v>0.17</v>
      </c>
      <c r="G66" s="973">
        <v>11444</v>
      </c>
      <c r="H66" s="974">
        <v>13.15</v>
      </c>
      <c r="I66" s="973">
        <v>0</v>
      </c>
      <c r="J66" s="974">
        <v>0</v>
      </c>
      <c r="K66" s="973">
        <v>19</v>
      </c>
      <c r="L66" s="974">
        <v>0.73</v>
      </c>
      <c r="M66" s="973">
        <v>89721</v>
      </c>
      <c r="N66" s="974">
        <v>734.38</v>
      </c>
    </row>
    <row r="67" spans="1:14" ht="21.95" customHeight="1">
      <c r="A67" s="967">
        <v>2</v>
      </c>
      <c r="B67" s="980" t="s">
        <v>174</v>
      </c>
      <c r="C67" s="973">
        <v>13792</v>
      </c>
      <c r="D67" s="974">
        <v>17.579999999999998</v>
      </c>
      <c r="E67" s="973">
        <v>12</v>
      </c>
      <c r="F67" s="974">
        <v>0.03</v>
      </c>
      <c r="G67" s="973">
        <v>122</v>
      </c>
      <c r="H67" s="974">
        <v>0.3</v>
      </c>
      <c r="I67" s="973">
        <v>186</v>
      </c>
      <c r="J67" s="974">
        <v>0.38</v>
      </c>
      <c r="K67" s="973">
        <v>13425</v>
      </c>
      <c r="L67" s="974">
        <v>16.73</v>
      </c>
      <c r="M67" s="973">
        <v>329113</v>
      </c>
      <c r="N67" s="974">
        <v>652.91</v>
      </c>
    </row>
    <row r="68" spans="1:14" ht="21.95" customHeight="1">
      <c r="A68" s="967"/>
      <c r="B68" s="968" t="s">
        <v>208</v>
      </c>
      <c r="C68" s="984">
        <v>27224</v>
      </c>
      <c r="D68" s="985">
        <v>33.130000000000003</v>
      </c>
      <c r="E68" s="984">
        <v>1971</v>
      </c>
      <c r="F68" s="985">
        <v>0.2</v>
      </c>
      <c r="G68" s="984">
        <v>11566</v>
      </c>
      <c r="H68" s="985">
        <v>13.45</v>
      </c>
      <c r="I68" s="984">
        <v>186</v>
      </c>
      <c r="J68" s="985">
        <v>0.38</v>
      </c>
      <c r="K68" s="984">
        <v>13444</v>
      </c>
      <c r="L68" s="985">
        <v>17.46</v>
      </c>
      <c r="M68" s="984">
        <v>418834</v>
      </c>
      <c r="N68" s="985">
        <v>1387.29</v>
      </c>
    </row>
    <row r="69" spans="1:14" ht="21.95" customHeight="1">
      <c r="A69" s="971"/>
      <c r="B69" s="968" t="s">
        <v>214</v>
      </c>
      <c r="C69" s="978">
        <v>2430031</v>
      </c>
      <c r="D69" s="979">
        <v>48341.833149599988</v>
      </c>
      <c r="E69" s="978">
        <v>1190479</v>
      </c>
      <c r="F69" s="979">
        <v>14052.867939800002</v>
      </c>
      <c r="G69" s="978">
        <v>303734</v>
      </c>
      <c r="H69" s="979">
        <v>7363.1619529999998</v>
      </c>
      <c r="I69" s="978">
        <v>428691</v>
      </c>
      <c r="J69" s="979">
        <v>7629.2884999999997</v>
      </c>
      <c r="K69" s="978">
        <v>452333</v>
      </c>
      <c r="L69" s="979">
        <v>17113.482215</v>
      </c>
      <c r="M69" s="978">
        <v>17828741</v>
      </c>
      <c r="N69" s="979">
        <v>614377.16568144667</v>
      </c>
    </row>
  </sheetData>
  <mergeCells count="12">
    <mergeCell ref="M4:N4"/>
    <mergeCell ref="A56:B56"/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activeCell="S11" sqref="S11"/>
    </sheetView>
  </sheetViews>
  <sheetFormatPr defaultRowHeight="12.75"/>
  <cols>
    <col min="1" max="1" width="4.42578125" style="902" bestFit="1" customWidth="1"/>
    <col min="2" max="2" width="25" style="902" customWidth="1"/>
    <col min="3" max="3" width="10.42578125" style="902" bestFit="1" customWidth="1"/>
    <col min="4" max="4" width="12.5703125" style="986" bestFit="1" customWidth="1"/>
    <col min="5" max="5" width="10.42578125" style="902" bestFit="1" customWidth="1"/>
    <col min="6" max="6" width="11.28515625" style="986" bestFit="1" customWidth="1"/>
    <col min="7" max="7" width="10.42578125" style="902" bestFit="1" customWidth="1"/>
    <col min="8" max="8" width="12.5703125" style="902" bestFit="1" customWidth="1"/>
    <col min="9" max="9" width="10.42578125" style="902" bestFit="1" customWidth="1"/>
    <col min="10" max="10" width="11.28515625" style="902" bestFit="1" customWidth="1"/>
    <col min="11" max="11" width="8.7109375" style="902" bestFit="1" customWidth="1"/>
    <col min="12" max="12" width="11.28515625" style="902" bestFit="1" customWidth="1"/>
    <col min="13" max="13" width="11.85546875" style="902" bestFit="1" customWidth="1"/>
    <col min="14" max="14" width="10.5703125" style="902" bestFit="1" customWidth="1"/>
    <col min="15" max="16384" width="9.140625" style="902"/>
  </cols>
  <sheetData>
    <row r="1" spans="1:14" ht="15">
      <c r="A1" s="957" t="s">
        <v>738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</row>
    <row r="2" spans="1:14" ht="15">
      <c r="A2" s="957" t="s">
        <v>731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</row>
    <row r="3" spans="1:14" ht="15">
      <c r="A3" s="958" t="s">
        <v>219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</row>
    <row r="4" spans="1:14" ht="16.5">
      <c r="A4" s="987"/>
      <c r="B4" s="987"/>
      <c r="C4" s="988" t="s">
        <v>87</v>
      </c>
      <c r="D4" s="988"/>
      <c r="E4" s="988"/>
      <c r="F4" s="988"/>
      <c r="G4" s="988" t="s">
        <v>88</v>
      </c>
      <c r="H4" s="988"/>
      <c r="I4" s="988"/>
      <c r="J4" s="988"/>
      <c r="K4" s="989" t="s">
        <v>732</v>
      </c>
      <c r="L4" s="989"/>
      <c r="M4" s="989"/>
      <c r="N4" s="989"/>
    </row>
    <row r="5" spans="1:14" ht="15.75" customHeight="1">
      <c r="A5" s="990" t="s">
        <v>492</v>
      </c>
      <c r="B5" s="295" t="s">
        <v>128</v>
      </c>
      <c r="C5" s="991" t="s">
        <v>205</v>
      </c>
      <c r="D5" s="991"/>
      <c r="E5" s="991" t="s">
        <v>204</v>
      </c>
      <c r="F5" s="991"/>
      <c r="G5" s="991" t="s">
        <v>205</v>
      </c>
      <c r="H5" s="991"/>
      <c r="I5" s="991" t="s">
        <v>204</v>
      </c>
      <c r="J5" s="991"/>
      <c r="K5" s="991" t="s">
        <v>205</v>
      </c>
      <c r="L5" s="991"/>
      <c r="M5" s="991" t="s">
        <v>204</v>
      </c>
      <c r="N5" s="991"/>
    </row>
    <row r="6" spans="1:14" ht="15.75">
      <c r="A6" s="990"/>
      <c r="B6" s="295"/>
      <c r="C6" s="992" t="s">
        <v>654</v>
      </c>
      <c r="D6" s="993" t="s">
        <v>258</v>
      </c>
      <c r="E6" s="992" t="s">
        <v>654</v>
      </c>
      <c r="F6" s="993" t="s">
        <v>258</v>
      </c>
      <c r="G6" s="992" t="s">
        <v>654</v>
      </c>
      <c r="H6" s="993" t="s">
        <v>258</v>
      </c>
      <c r="I6" s="992" t="s">
        <v>654</v>
      </c>
      <c r="J6" s="993" t="s">
        <v>258</v>
      </c>
      <c r="K6" s="992" t="s">
        <v>654</v>
      </c>
      <c r="L6" s="993" t="s">
        <v>258</v>
      </c>
      <c r="M6" s="992" t="s">
        <v>654</v>
      </c>
      <c r="N6" s="993" t="s">
        <v>258</v>
      </c>
    </row>
    <row r="7" spans="1:14" ht="21.95" customHeight="1">
      <c r="A7" s="994" t="s">
        <v>62</v>
      </c>
      <c r="B7" s="995" t="s">
        <v>719</v>
      </c>
      <c r="C7" s="996"/>
      <c r="D7" s="997"/>
      <c r="E7" s="996"/>
      <c r="F7" s="997"/>
      <c r="G7" s="998"/>
      <c r="H7" s="999"/>
      <c r="I7" s="998"/>
      <c r="J7" s="999"/>
      <c r="K7" s="998"/>
      <c r="L7" s="999"/>
      <c r="M7" s="998"/>
      <c r="N7" s="999"/>
    </row>
    <row r="8" spans="1:14" ht="21.95" customHeight="1">
      <c r="A8" s="1000">
        <v>1</v>
      </c>
      <c r="B8" s="1001" t="s">
        <v>136</v>
      </c>
      <c r="C8" s="996">
        <v>2462</v>
      </c>
      <c r="D8" s="1002">
        <v>153.72</v>
      </c>
      <c r="E8" s="996">
        <v>4891</v>
      </c>
      <c r="F8" s="1002">
        <v>107.6</v>
      </c>
      <c r="G8" s="996">
        <v>2086</v>
      </c>
      <c r="H8" s="1002">
        <v>128.43</v>
      </c>
      <c r="I8" s="996">
        <v>4498</v>
      </c>
      <c r="J8" s="1002">
        <v>98.15</v>
      </c>
      <c r="K8" s="996">
        <f>C8-G8</f>
        <v>376</v>
      </c>
      <c r="L8" s="1002">
        <f t="shared" ref="L8:N23" si="0">D8-H8</f>
        <v>25.289999999999992</v>
      </c>
      <c r="M8" s="996">
        <f t="shared" si="0"/>
        <v>393</v>
      </c>
      <c r="N8" s="1002">
        <f t="shared" si="0"/>
        <v>9.4499999999999886</v>
      </c>
    </row>
    <row r="9" spans="1:14" ht="21.95" customHeight="1">
      <c r="A9" s="1000">
        <v>2</v>
      </c>
      <c r="B9" s="1001" t="s">
        <v>11</v>
      </c>
      <c r="C9" s="996">
        <v>2280</v>
      </c>
      <c r="D9" s="1002">
        <v>92.770600000000002</v>
      </c>
      <c r="E9" s="996">
        <v>1641</v>
      </c>
      <c r="F9" s="1002">
        <v>42.126300000000001</v>
      </c>
      <c r="G9" s="996">
        <v>1565</v>
      </c>
      <c r="H9" s="1002">
        <v>119.6</v>
      </c>
      <c r="I9" s="996">
        <v>2215</v>
      </c>
      <c r="J9" s="1002">
        <v>47.18</v>
      </c>
      <c r="K9" s="1003">
        <f t="shared" ref="K9:N69" si="1">C9-G9</f>
        <v>715</v>
      </c>
      <c r="L9" s="1004">
        <f t="shared" si="0"/>
        <v>-26.829399999999993</v>
      </c>
      <c r="M9" s="1003">
        <f t="shared" si="0"/>
        <v>-574</v>
      </c>
      <c r="N9" s="1004">
        <f t="shared" si="0"/>
        <v>-5.0536999999999992</v>
      </c>
    </row>
    <row r="10" spans="1:14" ht="21.95" customHeight="1">
      <c r="A10" s="1000">
        <v>3</v>
      </c>
      <c r="B10" s="1001" t="s">
        <v>13</v>
      </c>
      <c r="C10" s="996">
        <v>3521</v>
      </c>
      <c r="D10" s="1002">
        <v>163.21</v>
      </c>
      <c r="E10" s="996">
        <v>4251</v>
      </c>
      <c r="F10" s="1002">
        <v>70.16</v>
      </c>
      <c r="G10" s="996">
        <v>2913</v>
      </c>
      <c r="H10" s="1002">
        <v>117.17</v>
      </c>
      <c r="I10" s="996">
        <v>4101</v>
      </c>
      <c r="J10" s="1002">
        <v>57.82</v>
      </c>
      <c r="K10" s="1003">
        <f t="shared" si="1"/>
        <v>608</v>
      </c>
      <c r="L10" s="1004">
        <f t="shared" si="0"/>
        <v>46.040000000000006</v>
      </c>
      <c r="M10" s="1003">
        <f t="shared" si="0"/>
        <v>150</v>
      </c>
      <c r="N10" s="1004">
        <f t="shared" si="0"/>
        <v>12.339999999999996</v>
      </c>
    </row>
    <row r="11" spans="1:14" s="977" customFormat="1" ht="21.95" customHeight="1">
      <c r="A11" s="1005">
        <v>4</v>
      </c>
      <c r="B11" s="1006" t="s">
        <v>8</v>
      </c>
      <c r="C11" s="996">
        <v>9604</v>
      </c>
      <c r="D11" s="1002">
        <v>418.79</v>
      </c>
      <c r="E11" s="996">
        <v>6091</v>
      </c>
      <c r="F11" s="1002">
        <v>117.48</v>
      </c>
      <c r="G11" s="996">
        <v>8325</v>
      </c>
      <c r="H11" s="1002">
        <v>366</v>
      </c>
      <c r="I11" s="996">
        <v>6114</v>
      </c>
      <c r="J11" s="1002">
        <v>139.5</v>
      </c>
      <c r="K11" s="1003">
        <f t="shared" si="1"/>
        <v>1279</v>
      </c>
      <c r="L11" s="1004">
        <f t="shared" si="0"/>
        <v>52.79000000000002</v>
      </c>
      <c r="M11" s="1003">
        <f t="shared" si="0"/>
        <v>-23</v>
      </c>
      <c r="N11" s="1004">
        <f t="shared" si="0"/>
        <v>-22.019999999999996</v>
      </c>
    </row>
    <row r="12" spans="1:14" ht="21.95" customHeight="1">
      <c r="A12" s="1000">
        <v>5</v>
      </c>
      <c r="B12" s="1001" t="s">
        <v>9</v>
      </c>
      <c r="C12" s="996">
        <v>593</v>
      </c>
      <c r="D12" s="1002">
        <v>22.08</v>
      </c>
      <c r="E12" s="996">
        <v>585</v>
      </c>
      <c r="F12" s="1002">
        <v>9.68</v>
      </c>
      <c r="G12" s="996">
        <v>394</v>
      </c>
      <c r="H12" s="1002">
        <v>9.17</v>
      </c>
      <c r="I12" s="996">
        <v>438</v>
      </c>
      <c r="J12" s="1002">
        <v>5.85</v>
      </c>
      <c r="K12" s="1003">
        <f t="shared" si="1"/>
        <v>199</v>
      </c>
      <c r="L12" s="1004">
        <f t="shared" si="0"/>
        <v>12.909999999999998</v>
      </c>
      <c r="M12" s="1003">
        <f t="shared" si="0"/>
        <v>147</v>
      </c>
      <c r="N12" s="1004">
        <f t="shared" si="0"/>
        <v>3.83</v>
      </c>
    </row>
    <row r="13" spans="1:14" s="966" customFormat="1" ht="21.95" customHeight="1">
      <c r="A13" s="994"/>
      <c r="B13" s="995" t="s">
        <v>720</v>
      </c>
      <c r="C13" s="1007">
        <f t="shared" ref="C13:N13" si="2">SUM(C8:C12)</f>
        <v>18460</v>
      </c>
      <c r="D13" s="1008">
        <f t="shared" si="2"/>
        <v>850.57060000000013</v>
      </c>
      <c r="E13" s="1007">
        <f t="shared" si="2"/>
        <v>17459</v>
      </c>
      <c r="F13" s="1008">
        <f t="shared" si="2"/>
        <v>347.04629999999997</v>
      </c>
      <c r="G13" s="1007">
        <f t="shared" si="2"/>
        <v>15283</v>
      </c>
      <c r="H13" s="1008">
        <f t="shared" si="2"/>
        <v>740.37</v>
      </c>
      <c r="I13" s="1007">
        <f t="shared" si="2"/>
        <v>17366</v>
      </c>
      <c r="J13" s="1008">
        <f t="shared" si="2"/>
        <v>348.5</v>
      </c>
      <c r="K13" s="1009">
        <f t="shared" si="2"/>
        <v>3177</v>
      </c>
      <c r="L13" s="1010">
        <f t="shared" si="2"/>
        <v>110.20060000000002</v>
      </c>
      <c r="M13" s="1009">
        <f t="shared" si="2"/>
        <v>93</v>
      </c>
      <c r="N13" s="1010">
        <f t="shared" si="2"/>
        <v>-1.4537000000000102</v>
      </c>
    </row>
    <row r="14" spans="1:14" ht="21.95" customHeight="1">
      <c r="A14" s="994" t="s">
        <v>721</v>
      </c>
      <c r="B14" s="995" t="s">
        <v>722</v>
      </c>
      <c r="C14" s="996"/>
      <c r="D14" s="1002"/>
      <c r="E14" s="996"/>
      <c r="F14" s="1002"/>
      <c r="G14" s="996"/>
      <c r="H14" s="1002"/>
      <c r="I14" s="996"/>
      <c r="J14" s="1002"/>
      <c r="K14" s="1003"/>
      <c r="L14" s="1004"/>
      <c r="M14" s="1003"/>
      <c r="N14" s="1004"/>
    </row>
    <row r="15" spans="1:14" ht="21.95" customHeight="1">
      <c r="A15" s="1000">
        <v>1</v>
      </c>
      <c r="B15" s="1001" t="s">
        <v>18</v>
      </c>
      <c r="C15" s="996">
        <v>49</v>
      </c>
      <c r="D15" s="1002">
        <v>8.58</v>
      </c>
      <c r="E15" s="996">
        <v>49</v>
      </c>
      <c r="F15" s="1002">
        <v>1.55</v>
      </c>
      <c r="G15" s="996">
        <v>38</v>
      </c>
      <c r="H15" s="1002">
        <v>3.79</v>
      </c>
      <c r="I15" s="996">
        <v>49</v>
      </c>
      <c r="J15" s="1002">
        <v>0.84</v>
      </c>
      <c r="K15" s="1003">
        <f t="shared" si="1"/>
        <v>11</v>
      </c>
      <c r="L15" s="1004">
        <f t="shared" si="0"/>
        <v>4.79</v>
      </c>
      <c r="M15" s="1003">
        <f t="shared" si="0"/>
        <v>0</v>
      </c>
      <c r="N15" s="1004">
        <f t="shared" si="0"/>
        <v>0.71000000000000008</v>
      </c>
    </row>
    <row r="16" spans="1:14" ht="21.95" customHeight="1">
      <c r="A16" s="1000">
        <v>2</v>
      </c>
      <c r="B16" s="1001" t="s">
        <v>138</v>
      </c>
      <c r="C16" s="996">
        <v>250</v>
      </c>
      <c r="D16" s="1002">
        <v>48.05</v>
      </c>
      <c r="E16" s="996">
        <v>175</v>
      </c>
      <c r="F16" s="1002">
        <v>2.1800000000000002</v>
      </c>
      <c r="G16" s="996">
        <v>250</v>
      </c>
      <c r="H16" s="1002">
        <v>40.79</v>
      </c>
      <c r="I16" s="996">
        <v>154</v>
      </c>
      <c r="J16" s="1002">
        <v>1.78</v>
      </c>
      <c r="K16" s="1003">
        <f t="shared" si="1"/>
        <v>0</v>
      </c>
      <c r="L16" s="1004">
        <f t="shared" si="0"/>
        <v>7.259999999999998</v>
      </c>
      <c r="M16" s="1003">
        <f t="shared" si="0"/>
        <v>21</v>
      </c>
      <c r="N16" s="1004">
        <f t="shared" si="0"/>
        <v>0.40000000000000013</v>
      </c>
    </row>
    <row r="17" spans="1:14" ht="21.95" customHeight="1">
      <c r="A17" s="1000">
        <v>3</v>
      </c>
      <c r="B17" s="1001" t="s">
        <v>22</v>
      </c>
      <c r="C17" s="996">
        <v>245</v>
      </c>
      <c r="D17" s="1002">
        <v>11.99</v>
      </c>
      <c r="E17" s="996">
        <v>251</v>
      </c>
      <c r="F17" s="1002">
        <v>4.5999999999999996</v>
      </c>
      <c r="G17" s="996">
        <v>246</v>
      </c>
      <c r="H17" s="1002">
        <v>12.07</v>
      </c>
      <c r="I17" s="996">
        <v>248</v>
      </c>
      <c r="J17" s="1002">
        <v>4.4800000000000004</v>
      </c>
      <c r="K17" s="1003">
        <f t="shared" si="1"/>
        <v>-1</v>
      </c>
      <c r="L17" s="1004">
        <f t="shared" si="0"/>
        <v>-8.0000000000000071E-2</v>
      </c>
      <c r="M17" s="1003">
        <f t="shared" si="0"/>
        <v>3</v>
      </c>
      <c r="N17" s="1004">
        <f t="shared" si="0"/>
        <v>0.11999999999999922</v>
      </c>
    </row>
    <row r="18" spans="1:14" ht="21.95" customHeight="1">
      <c r="A18" s="1000">
        <v>4</v>
      </c>
      <c r="B18" s="1011" t="s">
        <v>15</v>
      </c>
      <c r="C18" s="996">
        <v>272</v>
      </c>
      <c r="D18" s="1002">
        <v>39.385999999999996</v>
      </c>
      <c r="E18" s="996">
        <v>241</v>
      </c>
      <c r="F18" s="1002">
        <v>5.3315000000000001</v>
      </c>
      <c r="G18" s="996">
        <v>207</v>
      </c>
      <c r="H18" s="1002">
        <v>17.809000000000001</v>
      </c>
      <c r="I18" s="996">
        <v>248</v>
      </c>
      <c r="J18" s="1002">
        <v>4.1524000000000001</v>
      </c>
      <c r="K18" s="1003">
        <f t="shared" si="1"/>
        <v>65</v>
      </c>
      <c r="L18" s="1004">
        <f t="shared" si="0"/>
        <v>21.576999999999995</v>
      </c>
      <c r="M18" s="1003">
        <f t="shared" si="0"/>
        <v>-7</v>
      </c>
      <c r="N18" s="1004">
        <f t="shared" si="0"/>
        <v>1.1791</v>
      </c>
    </row>
    <row r="19" spans="1:14" ht="21.95" customHeight="1">
      <c r="A19" s="1000">
        <v>5</v>
      </c>
      <c r="B19" s="1011" t="s">
        <v>139</v>
      </c>
      <c r="C19" s="996">
        <v>270</v>
      </c>
      <c r="D19" s="1002">
        <v>37.86</v>
      </c>
      <c r="E19" s="996">
        <v>114</v>
      </c>
      <c r="F19" s="1002">
        <v>1.91</v>
      </c>
      <c r="G19" s="996">
        <v>196</v>
      </c>
      <c r="H19" s="1002">
        <v>27.89</v>
      </c>
      <c r="I19" s="996">
        <v>93</v>
      </c>
      <c r="J19" s="1002">
        <v>1.36</v>
      </c>
      <c r="K19" s="1003">
        <f t="shared" si="1"/>
        <v>74</v>
      </c>
      <c r="L19" s="1004">
        <f t="shared" si="0"/>
        <v>9.9699999999999989</v>
      </c>
      <c r="M19" s="1003">
        <f t="shared" si="0"/>
        <v>21</v>
      </c>
      <c r="N19" s="1004">
        <f t="shared" si="0"/>
        <v>0.54999999999999982</v>
      </c>
    </row>
    <row r="20" spans="1:14" ht="21.95" customHeight="1">
      <c r="A20" s="1000">
        <v>6</v>
      </c>
      <c r="B20" s="1001" t="s">
        <v>14</v>
      </c>
      <c r="C20" s="996">
        <v>195</v>
      </c>
      <c r="D20" s="1002">
        <v>66.87</v>
      </c>
      <c r="E20" s="996">
        <v>443</v>
      </c>
      <c r="F20" s="1002">
        <v>8.9499999999999993</v>
      </c>
      <c r="G20" s="996">
        <v>195</v>
      </c>
      <c r="H20" s="1002">
        <v>12.77</v>
      </c>
      <c r="I20" s="996">
        <v>345</v>
      </c>
      <c r="J20" s="1002">
        <v>5.98</v>
      </c>
      <c r="K20" s="1003">
        <f t="shared" si="1"/>
        <v>0</v>
      </c>
      <c r="L20" s="1004">
        <f t="shared" si="0"/>
        <v>54.100000000000009</v>
      </c>
      <c r="M20" s="1003">
        <f t="shared" si="0"/>
        <v>98</v>
      </c>
      <c r="N20" s="1004">
        <f t="shared" si="0"/>
        <v>2.9699999999999989</v>
      </c>
    </row>
    <row r="21" spans="1:14" ht="21.95" customHeight="1">
      <c r="A21" s="1000">
        <v>7</v>
      </c>
      <c r="B21" s="1011" t="s">
        <v>140</v>
      </c>
      <c r="C21" s="996">
        <v>0</v>
      </c>
      <c r="D21" s="1002">
        <v>0</v>
      </c>
      <c r="E21" s="996">
        <v>0</v>
      </c>
      <c r="F21" s="1002">
        <v>0</v>
      </c>
      <c r="G21" s="996">
        <v>0</v>
      </c>
      <c r="H21" s="1002">
        <v>0</v>
      </c>
      <c r="I21" s="996">
        <v>0</v>
      </c>
      <c r="J21" s="1002">
        <v>0</v>
      </c>
      <c r="K21" s="1003">
        <f t="shared" si="1"/>
        <v>0</v>
      </c>
      <c r="L21" s="1004">
        <f t="shared" si="0"/>
        <v>0</v>
      </c>
      <c r="M21" s="1003">
        <f t="shared" si="0"/>
        <v>0</v>
      </c>
      <c r="N21" s="1004">
        <f t="shared" si="0"/>
        <v>0</v>
      </c>
    </row>
    <row r="22" spans="1:14" ht="21.95" customHeight="1">
      <c r="A22" s="1000">
        <v>8</v>
      </c>
      <c r="B22" s="1011" t="s">
        <v>141</v>
      </c>
      <c r="C22" s="996">
        <v>492</v>
      </c>
      <c r="D22" s="1002">
        <v>25.89</v>
      </c>
      <c r="E22" s="996">
        <v>552</v>
      </c>
      <c r="F22" s="1002">
        <v>12.47</v>
      </c>
      <c r="G22" s="996">
        <v>492</v>
      </c>
      <c r="H22" s="1002">
        <v>25.89</v>
      </c>
      <c r="I22" s="996">
        <v>552</v>
      </c>
      <c r="J22" s="1002">
        <v>12.47</v>
      </c>
      <c r="K22" s="1003">
        <f t="shared" si="1"/>
        <v>0</v>
      </c>
      <c r="L22" s="1004">
        <f t="shared" si="0"/>
        <v>0</v>
      </c>
      <c r="M22" s="1003">
        <f t="shared" si="0"/>
        <v>0</v>
      </c>
      <c r="N22" s="1004">
        <f t="shared" si="0"/>
        <v>0</v>
      </c>
    </row>
    <row r="23" spans="1:14" ht="21.95" customHeight="1">
      <c r="A23" s="1000">
        <v>9</v>
      </c>
      <c r="B23" s="1011" t="s">
        <v>10</v>
      </c>
      <c r="C23" s="996">
        <v>268</v>
      </c>
      <c r="D23" s="1002">
        <v>68.956999999999994</v>
      </c>
      <c r="E23" s="996">
        <v>101</v>
      </c>
      <c r="F23" s="1002">
        <v>2.4046000000000003</v>
      </c>
      <c r="G23" s="996">
        <v>234</v>
      </c>
      <c r="H23" s="1002">
        <v>25.997600000000002</v>
      </c>
      <c r="I23" s="996">
        <v>254</v>
      </c>
      <c r="J23" s="1002">
        <v>5.8738000000000001</v>
      </c>
      <c r="K23" s="1003">
        <f t="shared" si="1"/>
        <v>34</v>
      </c>
      <c r="L23" s="1004">
        <f t="shared" si="0"/>
        <v>42.959399999999988</v>
      </c>
      <c r="M23" s="1003">
        <f t="shared" si="0"/>
        <v>-153</v>
      </c>
      <c r="N23" s="1004">
        <f t="shared" si="0"/>
        <v>-3.4691999999999998</v>
      </c>
    </row>
    <row r="24" spans="1:14" ht="21.95" customHeight="1">
      <c r="A24" s="1000">
        <v>10</v>
      </c>
      <c r="B24" s="1011" t="s">
        <v>733</v>
      </c>
      <c r="C24" s="996">
        <v>95</v>
      </c>
      <c r="D24" s="1002">
        <v>4.7274000000000003</v>
      </c>
      <c r="E24" s="996">
        <v>205</v>
      </c>
      <c r="F24" s="1002">
        <v>4.3329000000000004</v>
      </c>
      <c r="G24" s="996">
        <v>80</v>
      </c>
      <c r="H24" s="1002">
        <v>3.3254000000000001</v>
      </c>
      <c r="I24" s="996">
        <v>198</v>
      </c>
      <c r="J24" s="1002">
        <v>4.1637000000000004</v>
      </c>
      <c r="K24" s="1003">
        <f t="shared" si="1"/>
        <v>15</v>
      </c>
      <c r="L24" s="1004">
        <f t="shared" si="1"/>
        <v>1.4020000000000001</v>
      </c>
      <c r="M24" s="1003">
        <f t="shared" si="1"/>
        <v>7</v>
      </c>
      <c r="N24" s="1004">
        <f t="shared" si="1"/>
        <v>0.16920000000000002</v>
      </c>
    </row>
    <row r="25" spans="1:14" ht="21.95" customHeight="1">
      <c r="A25" s="1000">
        <v>11</v>
      </c>
      <c r="B25" s="1011" t="s">
        <v>21</v>
      </c>
      <c r="C25" s="996">
        <v>358</v>
      </c>
      <c r="D25" s="1002">
        <v>71.88</v>
      </c>
      <c r="E25" s="996">
        <v>329</v>
      </c>
      <c r="F25" s="1002">
        <v>7.73</v>
      </c>
      <c r="G25" s="996">
        <v>348</v>
      </c>
      <c r="H25" s="1002">
        <v>62.662399999999998</v>
      </c>
      <c r="I25" s="996">
        <v>261</v>
      </c>
      <c r="J25" s="1002">
        <v>5.7561999999999998</v>
      </c>
      <c r="K25" s="1003">
        <f t="shared" si="1"/>
        <v>10</v>
      </c>
      <c r="L25" s="1004">
        <f t="shared" si="1"/>
        <v>9.2175999999999974</v>
      </c>
      <c r="M25" s="1003">
        <f t="shared" si="1"/>
        <v>68</v>
      </c>
      <c r="N25" s="1004">
        <f t="shared" si="1"/>
        <v>1.9738000000000007</v>
      </c>
    </row>
    <row r="26" spans="1:14" ht="21.95" customHeight="1">
      <c r="A26" s="1000">
        <v>12</v>
      </c>
      <c r="B26" s="1011" t="s">
        <v>143</v>
      </c>
      <c r="C26" s="996">
        <v>22</v>
      </c>
      <c r="D26" s="1002">
        <v>2.11</v>
      </c>
      <c r="E26" s="996">
        <v>10</v>
      </c>
      <c r="F26" s="1002">
        <v>0.31</v>
      </c>
      <c r="G26" s="996">
        <v>29</v>
      </c>
      <c r="H26" s="1002">
        <v>3.53</v>
      </c>
      <c r="I26" s="996">
        <v>9</v>
      </c>
      <c r="J26" s="1002">
        <v>0.28999999999999998</v>
      </c>
      <c r="K26" s="1003">
        <f t="shared" si="1"/>
        <v>-7</v>
      </c>
      <c r="L26" s="1004">
        <f t="shared" si="1"/>
        <v>-1.42</v>
      </c>
      <c r="M26" s="1003">
        <f t="shared" si="1"/>
        <v>1</v>
      </c>
      <c r="N26" s="1004">
        <f t="shared" si="1"/>
        <v>2.0000000000000018E-2</v>
      </c>
    </row>
    <row r="27" spans="1:14" ht="21.95" customHeight="1">
      <c r="A27" s="1000">
        <v>13</v>
      </c>
      <c r="B27" s="1011" t="s">
        <v>144</v>
      </c>
      <c r="C27" s="996">
        <v>253</v>
      </c>
      <c r="D27" s="1002">
        <v>115.38</v>
      </c>
      <c r="E27" s="996">
        <v>203</v>
      </c>
      <c r="F27" s="1002">
        <v>4.1900000000000004</v>
      </c>
      <c r="G27" s="996">
        <v>253</v>
      </c>
      <c r="H27" s="1002">
        <v>118.29</v>
      </c>
      <c r="I27" s="996">
        <v>203</v>
      </c>
      <c r="J27" s="1002">
        <v>4.1900000000000004</v>
      </c>
      <c r="K27" s="1003">
        <f t="shared" si="1"/>
        <v>0</v>
      </c>
      <c r="L27" s="1004">
        <f t="shared" si="1"/>
        <v>-2.9100000000000108</v>
      </c>
      <c r="M27" s="1003">
        <f t="shared" si="1"/>
        <v>0</v>
      </c>
      <c r="N27" s="1004">
        <f t="shared" si="1"/>
        <v>0</v>
      </c>
    </row>
    <row r="28" spans="1:14" ht="21.95" customHeight="1">
      <c r="A28" s="1000">
        <v>14</v>
      </c>
      <c r="B28" s="1011" t="s">
        <v>145</v>
      </c>
      <c r="C28" s="996">
        <v>327</v>
      </c>
      <c r="D28" s="1002">
        <v>9.1845999999999997</v>
      </c>
      <c r="E28" s="996">
        <v>191</v>
      </c>
      <c r="F28" s="1002">
        <v>3.4804417999999999</v>
      </c>
      <c r="G28" s="996">
        <v>515</v>
      </c>
      <c r="H28" s="1002">
        <v>18.04</v>
      </c>
      <c r="I28" s="996">
        <v>317</v>
      </c>
      <c r="J28" s="1002">
        <v>5.19</v>
      </c>
      <c r="K28" s="1003">
        <f t="shared" si="1"/>
        <v>-188</v>
      </c>
      <c r="L28" s="1004">
        <f t="shared" si="1"/>
        <v>-8.8553999999999995</v>
      </c>
      <c r="M28" s="1003">
        <f t="shared" si="1"/>
        <v>-126</v>
      </c>
      <c r="N28" s="1004">
        <f t="shared" si="1"/>
        <v>-1.7095582000000005</v>
      </c>
    </row>
    <row r="29" spans="1:14" ht="21.95" customHeight="1">
      <c r="A29" s="1000">
        <v>15</v>
      </c>
      <c r="B29" s="1011" t="s">
        <v>146</v>
      </c>
      <c r="C29" s="996">
        <v>110</v>
      </c>
      <c r="D29" s="1002">
        <v>12.79</v>
      </c>
      <c r="E29" s="996">
        <v>5</v>
      </c>
      <c r="F29" s="1002">
        <v>0.12</v>
      </c>
      <c r="G29" s="996">
        <v>57</v>
      </c>
      <c r="H29" s="1002">
        <v>20.81</v>
      </c>
      <c r="I29" s="996">
        <v>5</v>
      </c>
      <c r="J29" s="1002">
        <v>0.41</v>
      </c>
      <c r="K29" s="1003">
        <f t="shared" si="1"/>
        <v>53</v>
      </c>
      <c r="L29" s="1004">
        <f t="shared" si="1"/>
        <v>-8.02</v>
      </c>
      <c r="M29" s="1003">
        <f t="shared" si="1"/>
        <v>0</v>
      </c>
      <c r="N29" s="1004">
        <f t="shared" si="1"/>
        <v>-0.28999999999999998</v>
      </c>
    </row>
    <row r="30" spans="1:14" ht="21.95" customHeight="1">
      <c r="A30" s="1000">
        <v>16</v>
      </c>
      <c r="B30" s="1011" t="s">
        <v>147</v>
      </c>
      <c r="C30" s="996">
        <v>81</v>
      </c>
      <c r="D30" s="1002">
        <v>13.0541</v>
      </c>
      <c r="E30" s="996">
        <v>69</v>
      </c>
      <c r="F30" s="1002">
        <v>2.3618999999999999</v>
      </c>
      <c r="G30" s="996">
        <v>63</v>
      </c>
      <c r="H30" s="1002">
        <v>12.634500000000001</v>
      </c>
      <c r="I30" s="996">
        <v>58</v>
      </c>
      <c r="J30" s="1002">
        <v>2.0409999999999999</v>
      </c>
      <c r="K30" s="1003">
        <f t="shared" si="1"/>
        <v>18</v>
      </c>
      <c r="L30" s="1004">
        <f t="shared" si="1"/>
        <v>0.41959999999999908</v>
      </c>
      <c r="M30" s="1003">
        <f t="shared" si="1"/>
        <v>11</v>
      </c>
      <c r="N30" s="1004">
        <f t="shared" si="1"/>
        <v>0.32089999999999996</v>
      </c>
    </row>
    <row r="31" spans="1:14" s="966" customFormat="1" ht="21.95" customHeight="1">
      <c r="A31" s="994"/>
      <c r="B31" s="995" t="s">
        <v>66</v>
      </c>
      <c r="C31" s="1007">
        <v>3287</v>
      </c>
      <c r="D31" s="1008">
        <v>536.70910000000003</v>
      </c>
      <c r="E31" s="1007">
        <v>2938</v>
      </c>
      <c r="F31" s="1008">
        <v>61.9213418</v>
      </c>
      <c r="G31" s="1007">
        <v>3203</v>
      </c>
      <c r="H31" s="1008">
        <v>406.2989</v>
      </c>
      <c r="I31" s="1007">
        <v>2994</v>
      </c>
      <c r="J31" s="1008">
        <v>58.9771</v>
      </c>
      <c r="K31" s="1009">
        <f t="shared" si="1"/>
        <v>84</v>
      </c>
      <c r="L31" s="1010">
        <f t="shared" si="1"/>
        <v>130.41020000000003</v>
      </c>
      <c r="M31" s="1009">
        <f t="shared" si="1"/>
        <v>-56</v>
      </c>
      <c r="N31" s="1010">
        <f t="shared" si="1"/>
        <v>2.9442418000000004</v>
      </c>
    </row>
    <row r="32" spans="1:14" ht="21.95" customHeight="1">
      <c r="A32" s="994" t="s">
        <v>67</v>
      </c>
      <c r="B32" s="995" t="s">
        <v>723</v>
      </c>
      <c r="C32" s="996"/>
      <c r="D32" s="1002"/>
      <c r="E32" s="996"/>
      <c r="F32" s="1002"/>
      <c r="G32" s="996"/>
      <c r="H32" s="1002"/>
      <c r="I32" s="996"/>
      <c r="J32" s="1002"/>
      <c r="K32" s="1003"/>
      <c r="L32" s="1004"/>
      <c r="M32" s="1003"/>
      <c r="N32" s="1004"/>
    </row>
    <row r="33" spans="1:14" ht="21.95" customHeight="1">
      <c r="A33" s="1000">
        <v>1</v>
      </c>
      <c r="B33" s="1001" t="s">
        <v>148</v>
      </c>
      <c r="C33" s="996">
        <v>424</v>
      </c>
      <c r="D33" s="1002">
        <v>18.11</v>
      </c>
      <c r="E33" s="996">
        <v>227</v>
      </c>
      <c r="F33" s="1002">
        <v>2.5</v>
      </c>
      <c r="G33" s="996">
        <v>379</v>
      </c>
      <c r="H33" s="1002">
        <v>14.59</v>
      </c>
      <c r="I33" s="996">
        <v>200</v>
      </c>
      <c r="J33" s="1002">
        <v>1.89</v>
      </c>
      <c r="K33" s="1003">
        <f t="shared" si="1"/>
        <v>45</v>
      </c>
      <c r="L33" s="1004">
        <f t="shared" si="1"/>
        <v>3.5199999999999996</v>
      </c>
      <c r="M33" s="1003">
        <f t="shared" si="1"/>
        <v>27</v>
      </c>
      <c r="N33" s="1004">
        <f t="shared" si="1"/>
        <v>0.6100000000000001</v>
      </c>
    </row>
    <row r="34" spans="1:14" ht="21.95" customHeight="1">
      <c r="A34" s="1000">
        <v>2</v>
      </c>
      <c r="B34" s="1001" t="s">
        <v>149</v>
      </c>
      <c r="C34" s="996">
        <v>227</v>
      </c>
      <c r="D34" s="1002">
        <v>3.9081000000000001</v>
      </c>
      <c r="E34" s="996">
        <v>17</v>
      </c>
      <c r="F34" s="1002">
        <v>0.39419999999999999</v>
      </c>
      <c r="G34" s="996">
        <v>182</v>
      </c>
      <c r="H34" s="1002">
        <v>3.2758999999999996</v>
      </c>
      <c r="I34" s="996">
        <v>18</v>
      </c>
      <c r="J34" s="1002">
        <v>0.40270000000000006</v>
      </c>
      <c r="K34" s="1003">
        <f t="shared" si="1"/>
        <v>45</v>
      </c>
      <c r="L34" s="1004">
        <f t="shared" si="1"/>
        <v>0.63220000000000054</v>
      </c>
      <c r="M34" s="1003">
        <f t="shared" si="1"/>
        <v>-1</v>
      </c>
      <c r="N34" s="1004">
        <f t="shared" si="1"/>
        <v>-8.5000000000000631E-3</v>
      </c>
    </row>
    <row r="35" spans="1:14" ht="21.95" customHeight="1">
      <c r="A35" s="1000">
        <v>3</v>
      </c>
      <c r="B35" s="1001" t="s">
        <v>150</v>
      </c>
      <c r="C35" s="996">
        <v>4</v>
      </c>
      <c r="D35" s="1002">
        <v>0.08</v>
      </c>
      <c r="E35" s="996">
        <v>6</v>
      </c>
      <c r="F35" s="1002">
        <v>0.25</v>
      </c>
      <c r="G35" s="996">
        <v>4</v>
      </c>
      <c r="H35" s="1002">
        <v>0.08</v>
      </c>
      <c r="I35" s="996">
        <v>4</v>
      </c>
      <c r="J35" s="1002">
        <v>0.2</v>
      </c>
      <c r="K35" s="1003">
        <f t="shared" si="1"/>
        <v>0</v>
      </c>
      <c r="L35" s="1004">
        <f t="shared" si="1"/>
        <v>0</v>
      </c>
      <c r="M35" s="1003">
        <f t="shared" si="1"/>
        <v>2</v>
      </c>
      <c r="N35" s="1004">
        <f t="shared" si="1"/>
        <v>4.9999999999999989E-2</v>
      </c>
    </row>
    <row r="36" spans="1:14" ht="21.95" customHeight="1">
      <c r="A36" s="1000">
        <v>4</v>
      </c>
      <c r="B36" s="1001" t="s">
        <v>151</v>
      </c>
      <c r="C36" s="996">
        <v>4</v>
      </c>
      <c r="D36" s="1002">
        <v>0.1255</v>
      </c>
      <c r="E36" s="996">
        <v>5</v>
      </c>
      <c r="F36" s="1002">
        <v>9.0399999999999994E-2</v>
      </c>
      <c r="G36" s="996">
        <v>4</v>
      </c>
      <c r="H36" s="1002">
        <v>0.1946</v>
      </c>
      <c r="I36" s="996">
        <v>5</v>
      </c>
      <c r="J36" s="1002">
        <v>9.1300000000000006E-2</v>
      </c>
      <c r="K36" s="1003">
        <f t="shared" si="1"/>
        <v>0</v>
      </c>
      <c r="L36" s="1004">
        <f t="shared" si="1"/>
        <v>-6.9099999999999995E-2</v>
      </c>
      <c r="M36" s="1003">
        <f t="shared" si="1"/>
        <v>0</v>
      </c>
      <c r="N36" s="1004">
        <f t="shared" si="1"/>
        <v>-9.000000000000119E-4</v>
      </c>
    </row>
    <row r="37" spans="1:14" ht="21.95" customHeight="1">
      <c r="A37" s="1000">
        <v>5</v>
      </c>
      <c r="B37" s="1001" t="s">
        <v>152</v>
      </c>
      <c r="C37" s="996">
        <v>7</v>
      </c>
      <c r="D37" s="1002">
        <v>1.1714</v>
      </c>
      <c r="E37" s="996">
        <v>2</v>
      </c>
      <c r="F37" s="1002">
        <v>3.3300000000000003E-2</v>
      </c>
      <c r="G37" s="996">
        <v>6</v>
      </c>
      <c r="H37" s="1002">
        <v>0.7548999999999999</v>
      </c>
      <c r="I37" s="996">
        <v>2</v>
      </c>
      <c r="J37" s="1002">
        <v>3.4700000000000002E-2</v>
      </c>
      <c r="K37" s="1003">
        <f t="shared" si="1"/>
        <v>1</v>
      </c>
      <c r="L37" s="1004">
        <f t="shared" si="1"/>
        <v>0.41650000000000009</v>
      </c>
      <c r="M37" s="1003">
        <f t="shared" si="1"/>
        <v>0</v>
      </c>
      <c r="N37" s="1004">
        <f t="shared" si="1"/>
        <v>-1.3999999999999985E-3</v>
      </c>
    </row>
    <row r="38" spans="1:14" ht="21.95" customHeight="1">
      <c r="A38" s="1000">
        <v>6</v>
      </c>
      <c r="B38" s="1001" t="s">
        <v>153</v>
      </c>
      <c r="C38" s="996">
        <v>288</v>
      </c>
      <c r="D38" s="1002">
        <v>21.543800000000001</v>
      </c>
      <c r="E38" s="996">
        <v>64</v>
      </c>
      <c r="F38" s="1002">
        <v>1.5093000000000001</v>
      </c>
      <c r="G38" s="996">
        <v>129</v>
      </c>
      <c r="H38" s="1002">
        <v>8.39</v>
      </c>
      <c r="I38" s="996">
        <v>30</v>
      </c>
      <c r="J38" s="1002">
        <v>0.7</v>
      </c>
      <c r="K38" s="1003">
        <f t="shared" si="1"/>
        <v>159</v>
      </c>
      <c r="L38" s="1004">
        <f t="shared" si="1"/>
        <v>13.1538</v>
      </c>
      <c r="M38" s="1003">
        <f t="shared" si="1"/>
        <v>34</v>
      </c>
      <c r="N38" s="1004">
        <f t="shared" si="1"/>
        <v>0.80930000000000013</v>
      </c>
    </row>
    <row r="39" spans="1:14" ht="21.95" customHeight="1">
      <c r="A39" s="1000">
        <v>7</v>
      </c>
      <c r="B39" s="1001" t="s">
        <v>154</v>
      </c>
      <c r="C39" s="996">
        <v>27</v>
      </c>
      <c r="D39" s="1002">
        <v>2.06</v>
      </c>
      <c r="E39" s="996">
        <v>0</v>
      </c>
      <c r="F39" s="1002">
        <v>0</v>
      </c>
      <c r="G39" s="996">
        <v>19</v>
      </c>
      <c r="H39" s="1002">
        <v>1.49</v>
      </c>
      <c r="I39" s="996">
        <v>0</v>
      </c>
      <c r="J39" s="1002">
        <v>0</v>
      </c>
      <c r="K39" s="1003">
        <f t="shared" si="1"/>
        <v>8</v>
      </c>
      <c r="L39" s="1004">
        <f t="shared" si="1"/>
        <v>0.57000000000000006</v>
      </c>
      <c r="M39" s="1003">
        <f t="shared" si="1"/>
        <v>0</v>
      </c>
      <c r="N39" s="1004">
        <f t="shared" si="1"/>
        <v>0</v>
      </c>
    </row>
    <row r="40" spans="1:14" ht="21.95" customHeight="1">
      <c r="A40" s="1000">
        <v>8</v>
      </c>
      <c r="B40" s="1001" t="s">
        <v>155</v>
      </c>
      <c r="C40" s="996">
        <v>21</v>
      </c>
      <c r="D40" s="1002">
        <v>5.51</v>
      </c>
      <c r="E40" s="996">
        <v>3</v>
      </c>
      <c r="F40" s="1002">
        <v>4.2999999999999997E-2</v>
      </c>
      <c r="G40" s="996">
        <v>21</v>
      </c>
      <c r="H40" s="1002">
        <v>5.51</v>
      </c>
      <c r="I40" s="996">
        <v>3</v>
      </c>
      <c r="J40" s="1002">
        <v>4.2999999999999997E-2</v>
      </c>
      <c r="K40" s="1003">
        <f t="shared" si="1"/>
        <v>0</v>
      </c>
      <c r="L40" s="1004">
        <f t="shared" si="1"/>
        <v>0</v>
      </c>
      <c r="M40" s="1003">
        <f t="shared" si="1"/>
        <v>0</v>
      </c>
      <c r="N40" s="1004">
        <f t="shared" si="1"/>
        <v>0</v>
      </c>
    </row>
    <row r="41" spans="1:14" ht="21.95" customHeight="1">
      <c r="A41" s="1000">
        <v>9</v>
      </c>
      <c r="B41" s="1001" t="s">
        <v>156</v>
      </c>
      <c r="C41" s="996">
        <v>22</v>
      </c>
      <c r="D41" s="1002">
        <v>1.7468999999999999</v>
      </c>
      <c r="E41" s="996">
        <v>1</v>
      </c>
      <c r="F41" s="1002">
        <v>3.3599999999999998E-2</v>
      </c>
      <c r="G41" s="996">
        <v>4</v>
      </c>
      <c r="H41" s="1002">
        <v>0.13</v>
      </c>
      <c r="I41" s="996">
        <v>1</v>
      </c>
      <c r="J41" s="1002">
        <v>0.08</v>
      </c>
      <c r="K41" s="1003">
        <f t="shared" si="1"/>
        <v>18</v>
      </c>
      <c r="L41" s="1004">
        <f t="shared" si="1"/>
        <v>1.6168999999999998</v>
      </c>
      <c r="M41" s="1003">
        <f t="shared" si="1"/>
        <v>0</v>
      </c>
      <c r="N41" s="1004">
        <f t="shared" si="1"/>
        <v>-4.6400000000000004E-2</v>
      </c>
    </row>
    <row r="42" spans="1:14" ht="21.95" customHeight="1">
      <c r="A42" s="1000">
        <v>10</v>
      </c>
      <c r="B42" s="1001" t="s">
        <v>157</v>
      </c>
      <c r="C42" s="996">
        <v>683</v>
      </c>
      <c r="D42" s="1002">
        <v>0.36460000000000004</v>
      </c>
      <c r="E42" s="996">
        <v>54</v>
      </c>
      <c r="F42" s="1002">
        <v>1.7100000000000001E-2</v>
      </c>
      <c r="G42" s="996">
        <v>798</v>
      </c>
      <c r="H42" s="1002">
        <v>0.60199999999999998</v>
      </c>
      <c r="I42" s="996">
        <v>85</v>
      </c>
      <c r="J42" s="1002">
        <v>4.7599999999999996E-2</v>
      </c>
      <c r="K42" s="1003">
        <f t="shared" si="1"/>
        <v>-115</v>
      </c>
      <c r="L42" s="1004">
        <f t="shared" si="1"/>
        <v>-0.23739999999999994</v>
      </c>
      <c r="M42" s="1003">
        <f t="shared" si="1"/>
        <v>-31</v>
      </c>
      <c r="N42" s="1004">
        <f t="shared" si="1"/>
        <v>-3.0499999999999996E-2</v>
      </c>
    </row>
    <row r="43" spans="1:14" ht="21.95" customHeight="1">
      <c r="A43" s="1000">
        <v>11</v>
      </c>
      <c r="B43" s="1001" t="s">
        <v>158</v>
      </c>
      <c r="C43" s="996">
        <v>26</v>
      </c>
      <c r="D43" s="1002">
        <v>2.0802999999999998</v>
      </c>
      <c r="E43" s="996">
        <v>2</v>
      </c>
      <c r="F43" s="1002">
        <v>3.1400000000000004E-2</v>
      </c>
      <c r="G43" s="996">
        <v>26</v>
      </c>
      <c r="H43" s="1002">
        <v>3.51</v>
      </c>
      <c r="I43" s="996">
        <v>0</v>
      </c>
      <c r="J43" s="1002">
        <v>0</v>
      </c>
      <c r="K43" s="1003">
        <f t="shared" si="1"/>
        <v>0</v>
      </c>
      <c r="L43" s="1004">
        <f t="shared" si="1"/>
        <v>-1.4297</v>
      </c>
      <c r="M43" s="1003">
        <f t="shared" si="1"/>
        <v>2</v>
      </c>
      <c r="N43" s="1004">
        <f t="shared" si="1"/>
        <v>3.1400000000000004E-2</v>
      </c>
    </row>
    <row r="44" spans="1:14" ht="21.95" customHeight="1">
      <c r="A44" s="1000">
        <v>12</v>
      </c>
      <c r="B44" s="1001" t="s">
        <v>734</v>
      </c>
      <c r="C44" s="996">
        <v>11</v>
      </c>
      <c r="D44" s="1002">
        <v>0.64290000000000003</v>
      </c>
      <c r="E44" s="996">
        <v>4</v>
      </c>
      <c r="F44" s="1002">
        <v>0.1057</v>
      </c>
      <c r="G44" s="996">
        <v>9</v>
      </c>
      <c r="H44" s="1002">
        <v>0.61399999999999999</v>
      </c>
      <c r="I44" s="996">
        <v>4</v>
      </c>
      <c r="J44" s="1002">
        <v>0.106</v>
      </c>
      <c r="K44" s="1003">
        <f t="shared" si="1"/>
        <v>2</v>
      </c>
      <c r="L44" s="1004">
        <f t="shared" si="1"/>
        <v>2.8900000000000037E-2</v>
      </c>
      <c r="M44" s="1003">
        <f t="shared" si="1"/>
        <v>0</v>
      </c>
      <c r="N44" s="1004">
        <f t="shared" si="1"/>
        <v>-2.9999999999999472E-4</v>
      </c>
    </row>
    <row r="45" spans="1:14" ht="21.95" customHeight="1">
      <c r="A45" s="1000">
        <v>13</v>
      </c>
      <c r="B45" s="1001" t="s">
        <v>160</v>
      </c>
      <c r="C45" s="996">
        <v>8</v>
      </c>
      <c r="D45" s="1002">
        <v>0.97959999999999992</v>
      </c>
      <c r="E45" s="996">
        <v>0</v>
      </c>
      <c r="F45" s="1002">
        <v>0</v>
      </c>
      <c r="G45" s="996">
        <v>8</v>
      </c>
      <c r="H45" s="1002">
        <v>0.97959999999999992</v>
      </c>
      <c r="I45" s="996">
        <v>0</v>
      </c>
      <c r="J45" s="1002">
        <v>0</v>
      </c>
      <c r="K45" s="1003">
        <f t="shared" si="1"/>
        <v>0</v>
      </c>
      <c r="L45" s="1004">
        <f t="shared" si="1"/>
        <v>0</v>
      </c>
      <c r="M45" s="1003">
        <f t="shared" si="1"/>
        <v>0</v>
      </c>
      <c r="N45" s="1004">
        <f t="shared" si="1"/>
        <v>0</v>
      </c>
    </row>
    <row r="46" spans="1:14" ht="21.95" customHeight="1">
      <c r="A46" s="1000">
        <v>14</v>
      </c>
      <c r="B46" s="1001" t="s">
        <v>161</v>
      </c>
      <c r="C46" s="996">
        <v>56</v>
      </c>
      <c r="D46" s="1002">
        <v>0.73319999999999996</v>
      </c>
      <c r="E46" s="996">
        <v>1</v>
      </c>
      <c r="F46" s="1002">
        <v>1.3899999999999999E-2</v>
      </c>
      <c r="G46" s="996">
        <v>49</v>
      </c>
      <c r="H46" s="1002">
        <v>0.64810000000000001</v>
      </c>
      <c r="I46" s="996">
        <v>0</v>
      </c>
      <c r="J46" s="1002">
        <v>0</v>
      </c>
      <c r="K46" s="1003">
        <f t="shared" si="1"/>
        <v>7</v>
      </c>
      <c r="L46" s="1004">
        <f t="shared" si="1"/>
        <v>8.5099999999999953E-2</v>
      </c>
      <c r="M46" s="1003">
        <f t="shared" si="1"/>
        <v>1</v>
      </c>
      <c r="N46" s="1004">
        <f t="shared" si="1"/>
        <v>1.3899999999999999E-2</v>
      </c>
    </row>
    <row r="47" spans="1:14" ht="21.95" customHeight="1">
      <c r="A47" s="1000">
        <v>15</v>
      </c>
      <c r="B47" s="1001" t="s">
        <v>162</v>
      </c>
      <c r="C47" s="996">
        <v>98</v>
      </c>
      <c r="D47" s="1002">
        <v>8.4700000000000006</v>
      </c>
      <c r="E47" s="996">
        <v>223</v>
      </c>
      <c r="F47" s="1002">
        <v>6.89</v>
      </c>
      <c r="G47" s="996">
        <v>63</v>
      </c>
      <c r="H47" s="1002">
        <v>4.4000000000000004</v>
      </c>
      <c r="I47" s="996">
        <v>134</v>
      </c>
      <c r="J47" s="1002">
        <v>3.76</v>
      </c>
      <c r="K47" s="1003">
        <f t="shared" si="1"/>
        <v>35</v>
      </c>
      <c r="L47" s="1004">
        <f t="shared" si="1"/>
        <v>4.07</v>
      </c>
      <c r="M47" s="1003">
        <f t="shared" si="1"/>
        <v>89</v>
      </c>
      <c r="N47" s="1004">
        <f t="shared" si="1"/>
        <v>3.13</v>
      </c>
    </row>
    <row r="48" spans="1:14" ht="21.95" customHeight="1">
      <c r="A48" s="1000">
        <v>16</v>
      </c>
      <c r="B48" s="1001" t="s">
        <v>45</v>
      </c>
      <c r="C48" s="996">
        <v>139</v>
      </c>
      <c r="D48" s="1002">
        <v>6.42</v>
      </c>
      <c r="E48" s="996">
        <v>18</v>
      </c>
      <c r="F48" s="1002">
        <v>0.61</v>
      </c>
      <c r="G48" s="996">
        <v>139</v>
      </c>
      <c r="H48" s="1002">
        <v>6.42</v>
      </c>
      <c r="I48" s="996">
        <v>18</v>
      </c>
      <c r="J48" s="1002">
        <v>0.61</v>
      </c>
      <c r="K48" s="1003">
        <f t="shared" si="1"/>
        <v>0</v>
      </c>
      <c r="L48" s="1004">
        <f t="shared" si="1"/>
        <v>0</v>
      </c>
      <c r="M48" s="1003">
        <f t="shared" si="1"/>
        <v>0</v>
      </c>
      <c r="N48" s="1004">
        <f t="shared" si="1"/>
        <v>0</v>
      </c>
    </row>
    <row r="49" spans="1:14" ht="21.95" customHeight="1">
      <c r="A49" s="1000">
        <v>17</v>
      </c>
      <c r="B49" s="1001" t="s">
        <v>163</v>
      </c>
      <c r="C49" s="996">
        <v>8</v>
      </c>
      <c r="D49" s="1002">
        <v>0.41</v>
      </c>
      <c r="E49" s="996">
        <v>0</v>
      </c>
      <c r="F49" s="1002">
        <v>0</v>
      </c>
      <c r="G49" s="996">
        <v>6</v>
      </c>
      <c r="H49" s="1002">
        <v>0.41</v>
      </c>
      <c r="I49" s="996">
        <v>0</v>
      </c>
      <c r="J49" s="1002">
        <v>0</v>
      </c>
      <c r="K49" s="1003">
        <f t="shared" si="1"/>
        <v>2</v>
      </c>
      <c r="L49" s="1004">
        <f t="shared" si="1"/>
        <v>0</v>
      </c>
      <c r="M49" s="1003">
        <f t="shared" si="1"/>
        <v>0</v>
      </c>
      <c r="N49" s="1004">
        <f t="shared" si="1"/>
        <v>0</v>
      </c>
    </row>
    <row r="50" spans="1:14" ht="21.95" customHeight="1">
      <c r="A50" s="1000">
        <v>18</v>
      </c>
      <c r="B50" s="1001" t="s">
        <v>164</v>
      </c>
      <c r="C50" s="996">
        <v>0</v>
      </c>
      <c r="D50" s="1002">
        <v>0</v>
      </c>
      <c r="E50" s="996">
        <v>0</v>
      </c>
      <c r="F50" s="1002">
        <v>0</v>
      </c>
      <c r="G50" s="1007">
        <v>0</v>
      </c>
      <c r="H50" s="1008">
        <v>0</v>
      </c>
      <c r="I50" s="1007">
        <v>0</v>
      </c>
      <c r="J50" s="1008">
        <v>0</v>
      </c>
      <c r="K50" s="1003">
        <f t="shared" si="1"/>
        <v>0</v>
      </c>
      <c r="L50" s="1004">
        <f t="shared" si="1"/>
        <v>0</v>
      </c>
      <c r="M50" s="1003">
        <f t="shared" si="1"/>
        <v>0</v>
      </c>
      <c r="N50" s="1004">
        <f t="shared" si="1"/>
        <v>0</v>
      </c>
    </row>
    <row r="51" spans="1:14" s="966" customFormat="1" ht="21.95" customHeight="1">
      <c r="A51" s="994"/>
      <c r="B51" s="995" t="s">
        <v>724</v>
      </c>
      <c r="C51" s="1007">
        <v>2053</v>
      </c>
      <c r="D51" s="1008">
        <v>74.35629999999999</v>
      </c>
      <c r="E51" s="1007">
        <v>627</v>
      </c>
      <c r="F51" s="1008">
        <v>12.5219</v>
      </c>
      <c r="G51" s="1007">
        <v>1846</v>
      </c>
      <c r="H51" s="1008">
        <v>51.999099999999999</v>
      </c>
      <c r="I51" s="1007">
        <v>504</v>
      </c>
      <c r="J51" s="1008">
        <v>7.9653000000000009</v>
      </c>
      <c r="K51" s="1009">
        <f t="shared" si="1"/>
        <v>207</v>
      </c>
      <c r="L51" s="1010">
        <f t="shared" si="1"/>
        <v>22.357199999999992</v>
      </c>
      <c r="M51" s="1009">
        <f t="shared" si="1"/>
        <v>123</v>
      </c>
      <c r="N51" s="1010">
        <f t="shared" si="1"/>
        <v>4.5565999999999995</v>
      </c>
    </row>
    <row r="52" spans="1:14" ht="21.95" customHeight="1">
      <c r="A52" s="994" t="s">
        <v>70</v>
      </c>
      <c r="B52" s="995" t="s">
        <v>735</v>
      </c>
      <c r="C52" s="996"/>
      <c r="D52" s="1002"/>
      <c r="E52" s="996"/>
      <c r="F52" s="1002"/>
      <c r="G52" s="996"/>
      <c r="H52" s="1002"/>
      <c r="I52" s="996"/>
      <c r="J52" s="1002"/>
      <c r="K52" s="1003"/>
      <c r="L52" s="1004"/>
      <c r="M52" s="1003"/>
      <c r="N52" s="1004"/>
    </row>
    <row r="53" spans="1:14" ht="21.95" customHeight="1">
      <c r="A53" s="1000">
        <v>1</v>
      </c>
      <c r="B53" s="1001" t="s">
        <v>165</v>
      </c>
      <c r="C53" s="996">
        <v>893</v>
      </c>
      <c r="D53" s="1002">
        <v>46.36</v>
      </c>
      <c r="E53" s="996">
        <v>353</v>
      </c>
      <c r="F53" s="1002">
        <v>5.83</v>
      </c>
      <c r="G53" s="996">
        <v>880</v>
      </c>
      <c r="H53" s="1002">
        <v>46.15</v>
      </c>
      <c r="I53" s="996">
        <v>351</v>
      </c>
      <c r="J53" s="1002">
        <v>5.63</v>
      </c>
      <c r="K53" s="1003">
        <f t="shared" si="1"/>
        <v>13</v>
      </c>
      <c r="L53" s="1004">
        <f t="shared" si="1"/>
        <v>0.21000000000000085</v>
      </c>
      <c r="M53" s="1003">
        <f t="shared" si="1"/>
        <v>2</v>
      </c>
      <c r="N53" s="1004">
        <f t="shared" si="1"/>
        <v>0.20000000000000018</v>
      </c>
    </row>
    <row r="54" spans="1:14" ht="21.95" customHeight="1">
      <c r="A54" s="1000">
        <v>2</v>
      </c>
      <c r="B54" s="1001" t="s">
        <v>166</v>
      </c>
      <c r="C54" s="996">
        <v>913</v>
      </c>
      <c r="D54" s="1002">
        <v>31.5</v>
      </c>
      <c r="E54" s="996">
        <v>1041</v>
      </c>
      <c r="F54" s="1002">
        <v>18.07</v>
      </c>
      <c r="G54" s="996">
        <v>674</v>
      </c>
      <c r="H54" s="1002">
        <v>20.91</v>
      </c>
      <c r="I54" s="996">
        <v>791</v>
      </c>
      <c r="J54" s="1002">
        <v>13.55</v>
      </c>
      <c r="K54" s="1003">
        <f t="shared" si="1"/>
        <v>239</v>
      </c>
      <c r="L54" s="1004">
        <f t="shared" si="1"/>
        <v>10.59</v>
      </c>
      <c r="M54" s="1003">
        <f t="shared" si="1"/>
        <v>250</v>
      </c>
      <c r="N54" s="1004">
        <f t="shared" si="1"/>
        <v>4.5199999999999996</v>
      </c>
    </row>
    <row r="55" spans="1:14" ht="21.95" customHeight="1">
      <c r="A55" s="1000">
        <v>3</v>
      </c>
      <c r="B55" s="1001" t="s">
        <v>167</v>
      </c>
      <c r="C55" s="996">
        <v>2575</v>
      </c>
      <c r="D55" s="1002">
        <v>62.3551</v>
      </c>
      <c r="E55" s="996">
        <v>1993</v>
      </c>
      <c r="F55" s="1002">
        <v>34.261899999999997</v>
      </c>
      <c r="G55" s="996">
        <v>2443</v>
      </c>
      <c r="H55" s="1002">
        <v>55.32</v>
      </c>
      <c r="I55" s="996">
        <v>1678</v>
      </c>
      <c r="J55" s="1002">
        <v>28.37</v>
      </c>
      <c r="K55" s="1003">
        <f t="shared" si="1"/>
        <v>132</v>
      </c>
      <c r="L55" s="1004">
        <f t="shared" si="1"/>
        <v>7.0350999999999999</v>
      </c>
      <c r="M55" s="1003">
        <f t="shared" si="1"/>
        <v>315</v>
      </c>
      <c r="N55" s="1004">
        <f t="shared" si="1"/>
        <v>5.8918999999999961</v>
      </c>
    </row>
    <row r="56" spans="1:14" s="966" customFormat="1" ht="21.95" customHeight="1">
      <c r="A56" s="994"/>
      <c r="B56" s="995" t="s">
        <v>72</v>
      </c>
      <c r="C56" s="1007">
        <v>4381</v>
      </c>
      <c r="D56" s="1008">
        <v>140.21510000000001</v>
      </c>
      <c r="E56" s="1007">
        <v>3387</v>
      </c>
      <c r="F56" s="1008">
        <v>58.161900000000003</v>
      </c>
      <c r="G56" s="1007">
        <v>3997</v>
      </c>
      <c r="H56" s="1008">
        <v>122.38</v>
      </c>
      <c r="I56" s="1007">
        <v>2820</v>
      </c>
      <c r="J56" s="1008">
        <v>47.55</v>
      </c>
      <c r="K56" s="1009">
        <f t="shared" si="1"/>
        <v>384</v>
      </c>
      <c r="L56" s="1010">
        <f t="shared" si="1"/>
        <v>17.835100000000011</v>
      </c>
      <c r="M56" s="1009">
        <f t="shared" si="1"/>
        <v>567</v>
      </c>
      <c r="N56" s="1010">
        <f t="shared" si="1"/>
        <v>10.611900000000006</v>
      </c>
    </row>
    <row r="57" spans="1:14" s="966" customFormat="1" ht="21.95" customHeight="1">
      <c r="A57" s="988" t="s">
        <v>725</v>
      </c>
      <c r="B57" s="988"/>
      <c r="C57" s="1007">
        <f>C13+C31+C51+C56</f>
        <v>28181</v>
      </c>
      <c r="D57" s="1008">
        <f t="shared" ref="D57:N57" si="3">D13+D31+D51+D56</f>
        <v>1601.8510999999999</v>
      </c>
      <c r="E57" s="1007">
        <f t="shared" si="3"/>
        <v>24411</v>
      </c>
      <c r="F57" s="1008">
        <f t="shared" si="3"/>
        <v>479.65144179999999</v>
      </c>
      <c r="G57" s="1007">
        <f t="shared" si="3"/>
        <v>24329</v>
      </c>
      <c r="H57" s="1008">
        <f t="shared" si="3"/>
        <v>1321.0480000000002</v>
      </c>
      <c r="I57" s="1007">
        <f t="shared" si="3"/>
        <v>23684</v>
      </c>
      <c r="J57" s="1008">
        <f t="shared" si="3"/>
        <v>462.99240000000003</v>
      </c>
      <c r="K57" s="1009">
        <f t="shared" si="3"/>
        <v>3852</v>
      </c>
      <c r="L57" s="1010">
        <f t="shared" si="3"/>
        <v>280.80310000000003</v>
      </c>
      <c r="M57" s="1009">
        <f t="shared" si="3"/>
        <v>727</v>
      </c>
      <c r="N57" s="1010">
        <f t="shared" si="3"/>
        <v>16.659041799999997</v>
      </c>
    </row>
    <row r="58" spans="1:14" ht="21.95" customHeight="1">
      <c r="A58" s="994" t="s">
        <v>75</v>
      </c>
      <c r="B58" s="995" t="s">
        <v>726</v>
      </c>
      <c r="C58" s="996"/>
      <c r="D58" s="1002"/>
      <c r="E58" s="996"/>
      <c r="F58" s="1002"/>
      <c r="G58" s="996"/>
      <c r="H58" s="1002"/>
      <c r="I58" s="996"/>
      <c r="J58" s="1002"/>
      <c r="K58" s="1003"/>
      <c r="L58" s="1004"/>
      <c r="M58" s="1003"/>
      <c r="N58" s="1004"/>
    </row>
    <row r="59" spans="1:14" ht="21.95" customHeight="1">
      <c r="A59" s="1000">
        <v>1</v>
      </c>
      <c r="B59" s="1001" t="s">
        <v>168</v>
      </c>
      <c r="C59" s="996">
        <v>0</v>
      </c>
      <c r="D59" s="1002">
        <v>0</v>
      </c>
      <c r="E59" s="996">
        <v>0</v>
      </c>
      <c r="F59" s="1002">
        <v>0</v>
      </c>
      <c r="G59" s="996">
        <v>0</v>
      </c>
      <c r="H59" s="1002">
        <v>0</v>
      </c>
      <c r="I59" s="996">
        <v>0</v>
      </c>
      <c r="J59" s="1002">
        <v>0</v>
      </c>
      <c r="K59" s="1003">
        <f t="shared" si="1"/>
        <v>0</v>
      </c>
      <c r="L59" s="1004">
        <f t="shared" si="1"/>
        <v>0</v>
      </c>
      <c r="M59" s="1003">
        <f t="shared" si="1"/>
        <v>0</v>
      </c>
      <c r="N59" s="1004">
        <f t="shared" si="1"/>
        <v>0</v>
      </c>
    </row>
    <row r="60" spans="1:14" ht="21.95" customHeight="1">
      <c r="A60" s="1000">
        <v>2</v>
      </c>
      <c r="B60" s="1001" t="s">
        <v>736</v>
      </c>
      <c r="C60" s="996">
        <v>2139</v>
      </c>
      <c r="D60" s="1002">
        <v>65.47</v>
      </c>
      <c r="E60" s="996">
        <v>6</v>
      </c>
      <c r="F60" s="1002">
        <v>34.42</v>
      </c>
      <c r="G60" s="996">
        <v>2139</v>
      </c>
      <c r="H60" s="1002">
        <v>65.47</v>
      </c>
      <c r="I60" s="996">
        <v>9</v>
      </c>
      <c r="J60" s="1002">
        <v>4.51</v>
      </c>
      <c r="K60" s="1003">
        <f t="shared" si="1"/>
        <v>0</v>
      </c>
      <c r="L60" s="1004">
        <f t="shared" si="1"/>
        <v>0</v>
      </c>
      <c r="M60" s="1003">
        <f t="shared" si="1"/>
        <v>-3</v>
      </c>
      <c r="N60" s="1004">
        <f t="shared" si="1"/>
        <v>29.910000000000004</v>
      </c>
    </row>
    <row r="61" spans="1:14" ht="21.95" customHeight="1">
      <c r="A61" s="1000">
        <v>3</v>
      </c>
      <c r="B61" s="1001" t="s">
        <v>170</v>
      </c>
      <c r="C61" s="996">
        <v>0</v>
      </c>
      <c r="D61" s="1002">
        <v>0</v>
      </c>
      <c r="E61" s="996">
        <v>0</v>
      </c>
      <c r="F61" s="1002">
        <v>0</v>
      </c>
      <c r="G61" s="996">
        <v>0</v>
      </c>
      <c r="H61" s="1002">
        <v>0</v>
      </c>
      <c r="I61" s="996">
        <v>0</v>
      </c>
      <c r="J61" s="1002">
        <v>0</v>
      </c>
      <c r="K61" s="1003">
        <f t="shared" si="1"/>
        <v>0</v>
      </c>
      <c r="L61" s="1004">
        <f t="shared" si="1"/>
        <v>0</v>
      </c>
      <c r="M61" s="1003">
        <f t="shared" si="1"/>
        <v>0</v>
      </c>
      <c r="N61" s="1004">
        <f t="shared" si="1"/>
        <v>0</v>
      </c>
    </row>
    <row r="62" spans="1:14" s="966" customFormat="1" ht="21.95" customHeight="1">
      <c r="A62" s="994"/>
      <c r="B62" s="995" t="s">
        <v>171</v>
      </c>
      <c r="C62" s="1007">
        <f t="shared" ref="C62:N62" si="4">SUM(C59:C61)</f>
        <v>2139</v>
      </c>
      <c r="D62" s="1008">
        <f t="shared" si="4"/>
        <v>65.47</v>
      </c>
      <c r="E62" s="1007">
        <f t="shared" si="4"/>
        <v>6</v>
      </c>
      <c r="F62" s="1008">
        <f t="shared" si="4"/>
        <v>34.42</v>
      </c>
      <c r="G62" s="1007">
        <f t="shared" si="4"/>
        <v>2139</v>
      </c>
      <c r="H62" s="1008">
        <f t="shared" si="4"/>
        <v>65.47</v>
      </c>
      <c r="I62" s="1007">
        <f t="shared" si="4"/>
        <v>9</v>
      </c>
      <c r="J62" s="1008">
        <f t="shared" si="4"/>
        <v>4.51</v>
      </c>
      <c r="K62" s="1009">
        <f t="shared" si="4"/>
        <v>0</v>
      </c>
      <c r="L62" s="1010">
        <f t="shared" si="4"/>
        <v>0</v>
      </c>
      <c r="M62" s="1009">
        <f t="shared" si="4"/>
        <v>-3</v>
      </c>
      <c r="N62" s="1010">
        <f t="shared" si="4"/>
        <v>29.910000000000004</v>
      </c>
    </row>
    <row r="63" spans="1:14" ht="21.95" customHeight="1">
      <c r="A63" s="994"/>
      <c r="B63" s="995" t="s">
        <v>727</v>
      </c>
      <c r="C63" s="996"/>
      <c r="D63" s="1002"/>
      <c r="E63" s="996"/>
      <c r="F63" s="1002"/>
      <c r="G63" s="996"/>
      <c r="H63" s="1002"/>
      <c r="I63" s="996"/>
      <c r="J63" s="1002"/>
      <c r="K63" s="1003"/>
      <c r="L63" s="1004"/>
      <c r="M63" s="1003"/>
      <c r="N63" s="1004"/>
    </row>
    <row r="64" spans="1:14" ht="21.95" customHeight="1">
      <c r="A64" s="1000" t="s">
        <v>77</v>
      </c>
      <c r="B64" s="1011" t="s">
        <v>172</v>
      </c>
      <c r="C64" s="996">
        <v>0</v>
      </c>
      <c r="D64" s="1002">
        <v>0</v>
      </c>
      <c r="E64" s="996">
        <v>0</v>
      </c>
      <c r="F64" s="1002">
        <v>0</v>
      </c>
      <c r="G64" s="996">
        <v>0</v>
      </c>
      <c r="H64" s="1002">
        <v>0</v>
      </c>
      <c r="I64" s="996">
        <v>0</v>
      </c>
      <c r="J64" s="1002">
        <v>0</v>
      </c>
      <c r="K64" s="1003">
        <f t="shared" si="1"/>
        <v>0</v>
      </c>
      <c r="L64" s="1004">
        <f t="shared" si="1"/>
        <v>0</v>
      </c>
      <c r="M64" s="1003">
        <f t="shared" si="1"/>
        <v>0</v>
      </c>
      <c r="N64" s="1004">
        <f t="shared" si="1"/>
        <v>0</v>
      </c>
    </row>
    <row r="65" spans="1:14" s="966" customFormat="1" ht="21.95" customHeight="1">
      <c r="A65" s="994"/>
      <c r="B65" s="995" t="s">
        <v>728</v>
      </c>
      <c r="C65" s="1007">
        <v>0</v>
      </c>
      <c r="D65" s="1008">
        <v>0</v>
      </c>
      <c r="E65" s="1007">
        <v>0</v>
      </c>
      <c r="F65" s="1008">
        <v>0</v>
      </c>
      <c r="G65" s="1007">
        <v>0</v>
      </c>
      <c r="H65" s="1008">
        <v>0</v>
      </c>
      <c r="I65" s="1007">
        <v>0</v>
      </c>
      <c r="J65" s="1008">
        <v>0</v>
      </c>
      <c r="K65" s="1009">
        <f t="shared" si="1"/>
        <v>0</v>
      </c>
      <c r="L65" s="1010">
        <f t="shared" si="1"/>
        <v>0</v>
      </c>
      <c r="M65" s="1009">
        <f t="shared" si="1"/>
        <v>0</v>
      </c>
      <c r="N65" s="1010">
        <f t="shared" si="1"/>
        <v>0</v>
      </c>
    </row>
    <row r="66" spans="1:14" ht="21.95" customHeight="1">
      <c r="A66" s="994" t="s">
        <v>79</v>
      </c>
      <c r="B66" s="1012" t="s">
        <v>737</v>
      </c>
      <c r="C66" s="1007"/>
      <c r="D66" s="1008"/>
      <c r="E66" s="1007"/>
      <c r="F66" s="1008"/>
      <c r="G66" s="996"/>
      <c r="H66" s="1002"/>
      <c r="I66" s="996"/>
      <c r="J66" s="1002"/>
      <c r="K66" s="1003"/>
      <c r="L66" s="1004"/>
      <c r="M66" s="1003"/>
      <c r="N66" s="1004"/>
    </row>
    <row r="67" spans="1:14" ht="21.95" customHeight="1">
      <c r="A67" s="1000">
        <v>1</v>
      </c>
      <c r="B67" s="1011" t="s">
        <v>173</v>
      </c>
      <c r="C67" s="996">
        <v>10</v>
      </c>
      <c r="D67" s="1002">
        <v>1.5</v>
      </c>
      <c r="E67" s="996">
        <v>0</v>
      </c>
      <c r="F67" s="1002">
        <v>0</v>
      </c>
      <c r="G67" s="996">
        <v>0</v>
      </c>
      <c r="H67" s="1002">
        <v>0</v>
      </c>
      <c r="I67" s="996">
        <v>0</v>
      </c>
      <c r="J67" s="1002">
        <v>0</v>
      </c>
      <c r="K67" s="1003">
        <f t="shared" si="1"/>
        <v>10</v>
      </c>
      <c r="L67" s="1004">
        <f t="shared" si="1"/>
        <v>1.5</v>
      </c>
      <c r="M67" s="1003">
        <f t="shared" si="1"/>
        <v>0</v>
      </c>
      <c r="N67" s="1004">
        <f t="shared" si="1"/>
        <v>0</v>
      </c>
    </row>
    <row r="68" spans="1:14" ht="21.95" customHeight="1">
      <c r="A68" s="1000">
        <v>2</v>
      </c>
      <c r="B68" s="1011" t="s">
        <v>174</v>
      </c>
      <c r="C68" s="996">
        <v>47</v>
      </c>
      <c r="D68" s="1002">
        <v>0.14000000000000001</v>
      </c>
      <c r="E68" s="996">
        <v>0</v>
      </c>
      <c r="F68" s="1002">
        <v>0</v>
      </c>
      <c r="G68" s="996">
        <v>0</v>
      </c>
      <c r="H68" s="1002">
        <v>0</v>
      </c>
      <c r="I68" s="996">
        <v>0</v>
      </c>
      <c r="J68" s="1002">
        <v>0</v>
      </c>
      <c r="K68" s="1003">
        <f t="shared" si="1"/>
        <v>47</v>
      </c>
      <c r="L68" s="1004">
        <f t="shared" si="1"/>
        <v>0.14000000000000001</v>
      </c>
      <c r="M68" s="1003">
        <f t="shared" si="1"/>
        <v>0</v>
      </c>
      <c r="N68" s="1004">
        <f t="shared" si="1"/>
        <v>0</v>
      </c>
    </row>
    <row r="69" spans="1:14" s="966" customFormat="1" ht="21.95" customHeight="1">
      <c r="A69" s="994"/>
      <c r="B69" s="995" t="s">
        <v>208</v>
      </c>
      <c r="C69" s="1007">
        <v>57</v>
      </c>
      <c r="D69" s="1008">
        <v>1.64</v>
      </c>
      <c r="E69" s="1007">
        <v>0</v>
      </c>
      <c r="F69" s="1008">
        <v>0</v>
      </c>
      <c r="G69" s="1007">
        <v>0</v>
      </c>
      <c r="H69" s="1008">
        <v>0</v>
      </c>
      <c r="I69" s="1007">
        <v>0</v>
      </c>
      <c r="J69" s="1008">
        <v>0</v>
      </c>
      <c r="K69" s="1009">
        <f t="shared" si="1"/>
        <v>57</v>
      </c>
      <c r="L69" s="1010">
        <f t="shared" si="1"/>
        <v>1.64</v>
      </c>
      <c r="M69" s="1009">
        <f t="shared" si="1"/>
        <v>0</v>
      </c>
      <c r="N69" s="1010">
        <f t="shared" si="1"/>
        <v>0</v>
      </c>
    </row>
    <row r="70" spans="1:14" s="966" customFormat="1" ht="21.95" customHeight="1">
      <c r="A70" s="994"/>
      <c r="B70" s="995" t="s">
        <v>214</v>
      </c>
      <c r="C70" s="1007">
        <f>C57+C62+C65+C69</f>
        <v>30377</v>
      </c>
      <c r="D70" s="1008">
        <f t="shared" ref="D70:N70" si="5">D57+D62+D65+D69</f>
        <v>1668.9611</v>
      </c>
      <c r="E70" s="1007">
        <f t="shared" si="5"/>
        <v>24417</v>
      </c>
      <c r="F70" s="1008">
        <f t="shared" si="5"/>
        <v>514.0714418</v>
      </c>
      <c r="G70" s="1007">
        <f t="shared" si="5"/>
        <v>26468</v>
      </c>
      <c r="H70" s="1008">
        <f t="shared" si="5"/>
        <v>1386.5180000000003</v>
      </c>
      <c r="I70" s="1007">
        <f t="shared" si="5"/>
        <v>23693</v>
      </c>
      <c r="J70" s="1008">
        <f t="shared" si="5"/>
        <v>467.50240000000002</v>
      </c>
      <c r="K70" s="1009">
        <f t="shared" si="5"/>
        <v>3909</v>
      </c>
      <c r="L70" s="1010">
        <f t="shared" si="5"/>
        <v>282.44310000000002</v>
      </c>
      <c r="M70" s="1009">
        <f t="shared" si="5"/>
        <v>724</v>
      </c>
      <c r="N70" s="1010">
        <f t="shared" si="5"/>
        <v>46.569041800000001</v>
      </c>
    </row>
  </sheetData>
  <mergeCells count="15">
    <mergeCell ref="K5:L5"/>
    <mergeCell ref="M5:N5"/>
    <mergeCell ref="A57:B57"/>
    <mergeCell ref="A5:A6"/>
    <mergeCell ref="B5:B6"/>
    <mergeCell ref="C5:D5"/>
    <mergeCell ref="E5:F5"/>
    <mergeCell ref="G5:H5"/>
    <mergeCell ref="I5:J5"/>
    <mergeCell ref="A1:N1"/>
    <mergeCell ref="A2:N2"/>
    <mergeCell ref="A3:N3"/>
    <mergeCell ref="C4:F4"/>
    <mergeCell ref="G4:J4"/>
    <mergeCell ref="K4:N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69"/>
  <sheetViews>
    <sheetView zoomScale="60" zoomScaleNormal="60" workbookViewId="0">
      <selection activeCell="V24" sqref="V24"/>
    </sheetView>
  </sheetViews>
  <sheetFormatPr defaultRowHeight="12.75"/>
  <cols>
    <col min="1" max="1" width="9.140625" style="1039" customWidth="1"/>
    <col min="2" max="2" width="40" style="998" customWidth="1"/>
    <col min="3" max="3" width="15.5703125" style="998" customWidth="1"/>
    <col min="4" max="4" width="17.42578125" style="999" customWidth="1"/>
    <col min="5" max="5" width="13.7109375" style="998" customWidth="1"/>
    <col min="6" max="6" width="14.42578125" style="999" customWidth="1"/>
    <col min="7" max="7" width="13.85546875" style="998" customWidth="1"/>
    <col min="8" max="8" width="15.85546875" style="999" customWidth="1"/>
    <col min="9" max="9" width="18.5703125" style="999" customWidth="1"/>
    <col min="10" max="10" width="17.42578125" style="999" customWidth="1"/>
    <col min="11" max="11" width="17.140625" style="999" customWidth="1"/>
    <col min="12" max="12" width="20.140625" style="1040" customWidth="1"/>
    <col min="13" max="13" width="16.42578125" style="1040" customWidth="1"/>
    <col min="14" max="14" width="17.7109375" style="1040" customWidth="1"/>
    <col min="15" max="15" width="9.140625" style="1013" customWidth="1"/>
    <col min="16" max="16384" width="9.140625" style="1013"/>
  </cols>
  <sheetData>
    <row r="1" spans="1:14" ht="41.25" customHeight="1">
      <c r="A1" s="1042" t="s">
        <v>752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3"/>
    </row>
    <row r="2" spans="1:14" ht="62.25" customHeight="1">
      <c r="A2" s="1041" t="s">
        <v>739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</row>
    <row r="3" spans="1:14" ht="24.75" customHeight="1">
      <c r="A3" s="1014"/>
      <c r="B3" s="1015" t="s">
        <v>51</v>
      </c>
      <c r="C3" s="1016" t="s">
        <v>740</v>
      </c>
      <c r="D3" s="1016"/>
      <c r="E3" s="1016"/>
      <c r="F3" s="1016"/>
      <c r="G3" s="1016"/>
      <c r="H3" s="1016"/>
      <c r="I3" s="1017" t="s">
        <v>741</v>
      </c>
      <c r="J3" s="1017"/>
      <c r="K3" s="1017"/>
      <c r="L3" s="1018" t="s">
        <v>742</v>
      </c>
      <c r="M3" s="1018"/>
      <c r="N3" s="1018"/>
    </row>
    <row r="4" spans="1:14">
      <c r="A4" s="1019"/>
      <c r="B4" s="1020"/>
      <c r="C4" s="1021" t="s">
        <v>56</v>
      </c>
      <c r="D4" s="1022" t="s">
        <v>743</v>
      </c>
      <c r="E4" s="1021" t="s">
        <v>56</v>
      </c>
      <c r="F4" s="1022" t="s">
        <v>743</v>
      </c>
      <c r="G4" s="1021" t="s">
        <v>56</v>
      </c>
      <c r="H4" s="1022" t="s">
        <v>743</v>
      </c>
      <c r="I4" s="1022" t="s">
        <v>743</v>
      </c>
      <c r="J4" s="1022" t="s">
        <v>743</v>
      </c>
      <c r="K4" s="1022" t="s">
        <v>743</v>
      </c>
      <c r="L4" s="1023" t="s">
        <v>744</v>
      </c>
      <c r="M4" s="1023" t="s">
        <v>744</v>
      </c>
      <c r="N4" s="1023" t="s">
        <v>744</v>
      </c>
    </row>
    <row r="5" spans="1:14">
      <c r="A5" s="1019" t="s">
        <v>228</v>
      </c>
      <c r="B5" s="1024" t="s">
        <v>63</v>
      </c>
      <c r="C5" s="1025" t="s">
        <v>745</v>
      </c>
      <c r="D5" s="1025"/>
      <c r="E5" s="1025" t="s">
        <v>746</v>
      </c>
      <c r="F5" s="1025"/>
      <c r="G5" s="1025" t="s">
        <v>747</v>
      </c>
      <c r="H5" s="1025"/>
      <c r="I5" s="1026" t="s">
        <v>745</v>
      </c>
      <c r="J5" s="1026" t="s">
        <v>746</v>
      </c>
      <c r="K5" s="1026" t="s">
        <v>747</v>
      </c>
      <c r="L5" s="1027" t="s">
        <v>745</v>
      </c>
      <c r="M5" s="1027" t="s">
        <v>746</v>
      </c>
      <c r="N5" s="1027" t="s">
        <v>747</v>
      </c>
    </row>
    <row r="6" spans="1:14" ht="16.5">
      <c r="A6" s="1028">
        <v>1</v>
      </c>
      <c r="B6" s="1029" t="str">
        <f>[5]GSS!B6</f>
        <v>Canara Bank</v>
      </c>
      <c r="C6" s="1030">
        <f>[5]GSS!CW6</f>
        <v>1598</v>
      </c>
      <c r="D6" s="1031">
        <f>[5]GSS!CX6</f>
        <v>10220</v>
      </c>
      <c r="E6" s="1030">
        <f>[5]GSS!CY6</f>
        <v>336</v>
      </c>
      <c r="F6" s="1031">
        <f>[5]GSS!CZ6</f>
        <v>850</v>
      </c>
      <c r="G6" s="1030">
        <f>[5]GSS!DA6</f>
        <v>382</v>
      </c>
      <c r="H6" s="1031">
        <f>[5]GSS!DB6</f>
        <v>1078</v>
      </c>
      <c r="I6" s="1031">
        <f>[5]GSS!DC6</f>
        <v>4762</v>
      </c>
      <c r="J6" s="1031">
        <f>[5]GSS!DD6</f>
        <v>1452</v>
      </c>
      <c r="K6" s="1031">
        <f>[5]GSS!DE6</f>
        <v>1124</v>
      </c>
      <c r="L6" s="1032">
        <f>[5]GSS!DF6</f>
        <v>46.594911937377695</v>
      </c>
      <c r="M6" s="1032">
        <f>[5]GSS!DG6</f>
        <v>170.8235294117647</v>
      </c>
      <c r="N6" s="1032">
        <f>[5]GSS!DH6</f>
        <v>104.26716141001855</v>
      </c>
    </row>
    <row r="7" spans="1:14" ht="16.5">
      <c r="A7" s="1028">
        <v>2</v>
      </c>
      <c r="B7" s="1029" t="str">
        <f>[5]GSS!B7</f>
        <v>Corporation Bank</v>
      </c>
      <c r="C7" s="1030">
        <f>[5]GSS!CW7</f>
        <v>232</v>
      </c>
      <c r="D7" s="1031">
        <f>[5]GSS!CX7</f>
        <v>1188</v>
      </c>
      <c r="E7" s="1030">
        <f>[5]GSS!CY7</f>
        <v>0</v>
      </c>
      <c r="F7" s="1031">
        <f>[5]GSS!CZ7</f>
        <v>0</v>
      </c>
      <c r="G7" s="1030">
        <f>[5]GSS!DA7</f>
        <v>157</v>
      </c>
      <c r="H7" s="1031">
        <f>[5]GSS!DB7</f>
        <v>1450</v>
      </c>
      <c r="I7" s="1031">
        <f>[5]GSS!DC7</f>
        <v>308</v>
      </c>
      <c r="J7" s="1031">
        <f>[5]GSS!DD7</f>
        <v>0</v>
      </c>
      <c r="K7" s="1031">
        <f>[5]GSS!DE7</f>
        <v>0</v>
      </c>
      <c r="L7" s="1032">
        <f>[5]GSS!DF7</f>
        <v>25.925925925925924</v>
      </c>
      <c r="M7" s="1032" t="e">
        <f>[5]GSS!DG7</f>
        <v>#DIV/0!</v>
      </c>
      <c r="N7" s="1032">
        <f>[5]GSS!DH7</f>
        <v>0</v>
      </c>
    </row>
    <row r="8" spans="1:14" ht="16.5">
      <c r="A8" s="1028">
        <v>3</v>
      </c>
      <c r="B8" s="1029" t="str">
        <f>[5]GSS!B8</f>
        <v>Syndicate Bank</v>
      </c>
      <c r="C8" s="1030">
        <f>[5]GSS!CW8</f>
        <v>0</v>
      </c>
      <c r="D8" s="1031">
        <f>[5]GSS!CX8</f>
        <v>0</v>
      </c>
      <c r="E8" s="1030">
        <f>[5]GSS!CY8</f>
        <v>0</v>
      </c>
      <c r="F8" s="1031">
        <f>[5]GSS!CZ8</f>
        <v>0</v>
      </c>
      <c r="G8" s="1030">
        <f>[5]GSS!DA8</f>
        <v>0</v>
      </c>
      <c r="H8" s="1031">
        <f>[5]GSS!DB8</f>
        <v>0</v>
      </c>
      <c r="I8" s="1031">
        <f>[5]GSS!DC8</f>
        <v>0</v>
      </c>
      <c r="J8" s="1031">
        <f>[5]GSS!DD8</f>
        <v>0</v>
      </c>
      <c r="K8" s="1031">
        <f>[5]GSS!DE8</f>
        <v>0</v>
      </c>
      <c r="L8" s="1032" t="e">
        <f>[5]GSS!DF8</f>
        <v>#DIV/0!</v>
      </c>
      <c r="M8" s="1032" t="e">
        <f>[5]GSS!DG8</f>
        <v>#DIV/0!</v>
      </c>
      <c r="N8" s="1032" t="e">
        <f>[5]GSS!DH8</f>
        <v>#DIV/0!</v>
      </c>
    </row>
    <row r="9" spans="1:14" ht="16.5">
      <c r="A9" s="1028">
        <v>4</v>
      </c>
      <c r="B9" s="1029" t="str">
        <f>[5]GSS!B9</f>
        <v>State Bank of India</v>
      </c>
      <c r="C9" s="1030">
        <f>[5]GSS!CW9</f>
        <v>581</v>
      </c>
      <c r="D9" s="1031">
        <f>[5]GSS!CX9</f>
        <v>2388</v>
      </c>
      <c r="E9" s="1030">
        <f>[5]GSS!CY9</f>
        <v>120</v>
      </c>
      <c r="F9" s="1031">
        <f>[5]GSS!CZ9</f>
        <v>457</v>
      </c>
      <c r="G9" s="1030">
        <f>[5]GSS!DA9</f>
        <v>1943</v>
      </c>
      <c r="H9" s="1031">
        <f>[5]GSS!DB9</f>
        <v>8202</v>
      </c>
      <c r="I9" s="1031">
        <f>[5]GSS!DC9</f>
        <v>95</v>
      </c>
      <c r="J9" s="1031">
        <f>[5]GSS!DD9</f>
        <v>18</v>
      </c>
      <c r="K9" s="1031">
        <f>[5]GSS!DE9</f>
        <v>706</v>
      </c>
      <c r="L9" s="1032">
        <f>[5]GSS!DF9</f>
        <v>3.9782244556113908</v>
      </c>
      <c r="M9" s="1032">
        <f>[5]GSS!DG9</f>
        <v>3.9387308533916849</v>
      </c>
      <c r="N9" s="1032">
        <f>[5]GSS!DH9</f>
        <v>8.6076566691050953</v>
      </c>
    </row>
    <row r="10" spans="1:14" ht="16.5">
      <c r="A10" s="1028">
        <v>5</v>
      </c>
      <c r="B10" s="1029" t="str">
        <f>[5]GSS!B10</f>
        <v>Vijaya Bank</v>
      </c>
      <c r="C10" s="1030">
        <f>[5]GSS!CW10</f>
        <v>0</v>
      </c>
      <c r="D10" s="1031">
        <f>[5]GSS!CX10</f>
        <v>0</v>
      </c>
      <c r="E10" s="1030">
        <f>[5]GSS!CY10</f>
        <v>0</v>
      </c>
      <c r="F10" s="1031">
        <f>[5]GSS!CZ10</f>
        <v>0</v>
      </c>
      <c r="G10" s="1030">
        <f>[5]GSS!DA10</f>
        <v>0</v>
      </c>
      <c r="H10" s="1031">
        <f>[5]GSS!DB10</f>
        <v>0</v>
      </c>
      <c r="I10" s="1031">
        <f>[5]GSS!DC10</f>
        <v>0</v>
      </c>
      <c r="J10" s="1031">
        <f>[5]GSS!DD10</f>
        <v>0</v>
      </c>
      <c r="K10" s="1031">
        <f>[5]GSS!DE10</f>
        <v>0</v>
      </c>
      <c r="L10" s="1032" t="e">
        <f>[5]GSS!DF10</f>
        <v>#DIV/0!</v>
      </c>
      <c r="M10" s="1032" t="e">
        <f>[5]GSS!DG10</f>
        <v>#DIV/0!</v>
      </c>
      <c r="N10" s="1032" t="e">
        <f>[5]GSS!DH10</f>
        <v>#DIV/0!</v>
      </c>
    </row>
    <row r="11" spans="1:14" ht="15.75">
      <c r="A11" s="1019"/>
      <c r="B11" s="324" t="s">
        <v>64</v>
      </c>
      <c r="C11" s="1033">
        <f>[5]GSS!CW11</f>
        <v>2411</v>
      </c>
      <c r="D11" s="1034">
        <f>[5]GSS!CX11</f>
        <v>13796</v>
      </c>
      <c r="E11" s="1033">
        <f>[5]GSS!CY11</f>
        <v>456</v>
      </c>
      <c r="F11" s="1034">
        <f>[5]GSS!CZ11</f>
        <v>1307</v>
      </c>
      <c r="G11" s="1033">
        <f>[5]GSS!DA11</f>
        <v>2482</v>
      </c>
      <c r="H11" s="1034">
        <f>[5]GSS!DB11</f>
        <v>10730</v>
      </c>
      <c r="I11" s="1034">
        <f>[5]GSS!DC11</f>
        <v>5165</v>
      </c>
      <c r="J11" s="1034">
        <f>[5]GSS!DD11</f>
        <v>1470</v>
      </c>
      <c r="K11" s="1034">
        <f>[5]GSS!DE11</f>
        <v>1830</v>
      </c>
      <c r="L11" s="1032">
        <f>[5]GSS!DF11</f>
        <v>37.438387938532905</v>
      </c>
      <c r="M11" s="1032">
        <f>[5]GSS!DG11</f>
        <v>112.47130833970927</v>
      </c>
      <c r="N11" s="1032">
        <f>[5]GSS!DH11</f>
        <v>17.054986020503264</v>
      </c>
    </row>
    <row r="12" spans="1:14" ht="15.75">
      <c r="A12" s="1019"/>
      <c r="B12" s="324" t="s">
        <v>623</v>
      </c>
      <c r="C12" s="1030"/>
      <c r="D12" s="1031"/>
      <c r="E12" s="1030"/>
      <c r="F12" s="1031"/>
      <c r="G12" s="1030"/>
      <c r="H12" s="1031"/>
      <c r="I12" s="1031"/>
      <c r="J12" s="1031"/>
      <c r="K12" s="1031"/>
      <c r="L12" s="1032"/>
      <c r="M12" s="1032"/>
      <c r="N12" s="1032"/>
    </row>
    <row r="13" spans="1:14" ht="16.5">
      <c r="A13" s="1028">
        <v>6</v>
      </c>
      <c r="B13" s="1029" t="str">
        <f>[5]GSS!B13</f>
        <v>Allahabad Bank</v>
      </c>
      <c r="C13" s="1030">
        <f>[5]GSS!CW13</f>
        <v>0</v>
      </c>
      <c r="D13" s="1031">
        <f>[5]GSS!CX13</f>
        <v>0</v>
      </c>
      <c r="E13" s="1030">
        <f>[5]GSS!CY13</f>
        <v>0</v>
      </c>
      <c r="F13" s="1031">
        <f>[5]GSS!CZ13</f>
        <v>0</v>
      </c>
      <c r="G13" s="1030">
        <f>[5]GSS!DA13</f>
        <v>48</v>
      </c>
      <c r="H13" s="1031">
        <f>[5]GSS!DB13</f>
        <v>271</v>
      </c>
      <c r="I13" s="1031">
        <f>[5]GSS!DC13</f>
        <v>0</v>
      </c>
      <c r="J13" s="1031">
        <f>[5]GSS!DD13</f>
        <v>0</v>
      </c>
      <c r="K13" s="1031">
        <f>[5]GSS!DE13</f>
        <v>23.08</v>
      </c>
      <c r="L13" s="1032" t="e">
        <f>[5]GSS!DF13</f>
        <v>#DIV/0!</v>
      </c>
      <c r="M13" s="1032" t="e">
        <f>[5]GSS!DG13</f>
        <v>#DIV/0!</v>
      </c>
      <c r="N13" s="1032">
        <f>[5]GSS!DH13</f>
        <v>8.5166051660516597</v>
      </c>
    </row>
    <row r="14" spans="1:14" ht="16.5">
      <c r="A14" s="1028">
        <v>7</v>
      </c>
      <c r="B14" s="1029" t="str">
        <f>[5]GSS!B14</f>
        <v>Andhrabank</v>
      </c>
      <c r="C14" s="1030">
        <f>[5]GSS!CW14</f>
        <v>0</v>
      </c>
      <c r="D14" s="1031">
        <f>[5]GSS!CX14</f>
        <v>0</v>
      </c>
      <c r="E14" s="1030">
        <f>[5]GSS!CY14</f>
        <v>0</v>
      </c>
      <c r="F14" s="1031">
        <f>[5]GSS!CZ14</f>
        <v>0</v>
      </c>
      <c r="G14" s="1030">
        <f>[5]GSS!DA14</f>
        <v>112</v>
      </c>
      <c r="H14" s="1031">
        <f>[5]GSS!DB14</f>
        <v>542</v>
      </c>
      <c r="I14" s="1031">
        <f>[5]GSS!DC14</f>
        <v>0</v>
      </c>
      <c r="J14" s="1031">
        <f>[5]GSS!DD14</f>
        <v>0</v>
      </c>
      <c r="K14" s="1031">
        <f>[5]GSS!DE14</f>
        <v>0</v>
      </c>
      <c r="L14" s="1032" t="e">
        <f>[5]GSS!DF14</f>
        <v>#DIV/0!</v>
      </c>
      <c r="M14" s="1032" t="e">
        <f>[5]GSS!DG14</f>
        <v>#DIV/0!</v>
      </c>
      <c r="N14" s="1032">
        <f>[5]GSS!DH14</f>
        <v>0</v>
      </c>
    </row>
    <row r="15" spans="1:14" ht="16.5">
      <c r="A15" s="1028">
        <v>8</v>
      </c>
      <c r="B15" s="1029" t="str">
        <f>[5]GSS!B15</f>
        <v>Bank of Baroda</v>
      </c>
      <c r="C15" s="1030">
        <f>[5]GSS!CW15</f>
        <v>0</v>
      </c>
      <c r="D15" s="1031">
        <f>[5]GSS!CX15</f>
        <v>0</v>
      </c>
      <c r="E15" s="1030">
        <f>[5]GSS!CY15</f>
        <v>0</v>
      </c>
      <c r="F15" s="1031">
        <f>[5]GSS!CZ15</f>
        <v>0</v>
      </c>
      <c r="G15" s="1030">
        <f>[5]GSS!DA15</f>
        <v>0</v>
      </c>
      <c r="H15" s="1031">
        <f>[5]GSS!DB15</f>
        <v>0</v>
      </c>
      <c r="I15" s="1031">
        <f>[5]GSS!DC15</f>
        <v>0</v>
      </c>
      <c r="J15" s="1031">
        <f>[5]GSS!DD15</f>
        <v>0</v>
      </c>
      <c r="K15" s="1031">
        <f>[5]GSS!DE15</f>
        <v>0</v>
      </c>
      <c r="L15" s="1032" t="e">
        <f>[5]GSS!DF15</f>
        <v>#DIV/0!</v>
      </c>
      <c r="M15" s="1032" t="e">
        <f>[5]GSS!DG15</f>
        <v>#DIV/0!</v>
      </c>
      <c r="N15" s="1032" t="e">
        <f>[5]GSS!DH15</f>
        <v>#DIV/0!</v>
      </c>
    </row>
    <row r="16" spans="1:14" ht="16.5">
      <c r="A16" s="1028">
        <v>9</v>
      </c>
      <c r="B16" s="1029" t="str">
        <f>[5]GSS!B16</f>
        <v>Bank of India</v>
      </c>
      <c r="C16" s="1030">
        <f>[5]GSS!CW16</f>
        <v>165</v>
      </c>
      <c r="D16" s="1031">
        <f>[5]GSS!CX16</f>
        <v>797.24</v>
      </c>
      <c r="E16" s="1030">
        <f>[5]GSS!CY16</f>
        <v>0</v>
      </c>
      <c r="F16" s="1031">
        <f>[5]GSS!CZ16</f>
        <v>0</v>
      </c>
      <c r="G16" s="1030">
        <f>[5]GSS!DA16</f>
        <v>0</v>
      </c>
      <c r="H16" s="1031">
        <f>[5]GSS!DB16</f>
        <v>0</v>
      </c>
      <c r="I16" s="1031">
        <f>[5]GSS!DC16</f>
        <v>111.16</v>
      </c>
      <c r="J16" s="1031">
        <f>[5]GSS!DD16</f>
        <v>0</v>
      </c>
      <c r="K16" s="1031">
        <f>[5]GSS!DE16</f>
        <v>0</v>
      </c>
      <c r="L16" s="1032">
        <f>[5]GSS!DF16</f>
        <v>13.943103707791881</v>
      </c>
      <c r="M16" s="1032" t="e">
        <f>[5]GSS!DG16</f>
        <v>#DIV/0!</v>
      </c>
      <c r="N16" s="1032" t="e">
        <f>[5]GSS!DH16</f>
        <v>#DIV/0!</v>
      </c>
    </row>
    <row r="17" spans="1:14" ht="16.5">
      <c r="A17" s="1028">
        <v>10</v>
      </c>
      <c r="B17" s="1029" t="str">
        <f>[5]GSS!B17</f>
        <v>Bank of Maharastra</v>
      </c>
      <c r="C17" s="1030">
        <f>[5]GSS!CW17</f>
        <v>0</v>
      </c>
      <c r="D17" s="1031">
        <f>[5]GSS!CX17</f>
        <v>0</v>
      </c>
      <c r="E17" s="1030">
        <f>[5]GSS!CY17</f>
        <v>0</v>
      </c>
      <c r="F17" s="1031">
        <f>[5]GSS!CZ17</f>
        <v>0</v>
      </c>
      <c r="G17" s="1030">
        <f>[5]GSS!DA17</f>
        <v>0</v>
      </c>
      <c r="H17" s="1031">
        <f>[5]GSS!DB17</f>
        <v>0</v>
      </c>
      <c r="I17" s="1031">
        <f>[5]GSS!DC17</f>
        <v>0</v>
      </c>
      <c r="J17" s="1031">
        <f>[5]GSS!DD17</f>
        <v>0</v>
      </c>
      <c r="K17" s="1031">
        <f>[5]GSS!DE17</f>
        <v>0</v>
      </c>
      <c r="L17" s="1032" t="e">
        <f>[5]GSS!DF17</f>
        <v>#DIV/0!</v>
      </c>
      <c r="M17" s="1032" t="e">
        <f>[5]GSS!DG17</f>
        <v>#DIV/0!</v>
      </c>
      <c r="N17" s="1032" t="e">
        <f>[5]GSS!DH17</f>
        <v>#DIV/0!</v>
      </c>
    </row>
    <row r="18" spans="1:14" ht="16.5">
      <c r="A18" s="1028">
        <v>11</v>
      </c>
      <c r="B18" s="1029" t="str">
        <f>[5]GSS!B18</f>
        <v>Central Bank of India</v>
      </c>
      <c r="C18" s="1030">
        <f>[5]GSS!CW18</f>
        <v>142</v>
      </c>
      <c r="D18" s="1031">
        <f>[5]GSS!CX18</f>
        <v>261</v>
      </c>
      <c r="E18" s="1030">
        <f>[5]GSS!CY18</f>
        <v>416</v>
      </c>
      <c r="F18" s="1031">
        <f>[5]GSS!CZ18</f>
        <v>323</v>
      </c>
      <c r="G18" s="1030">
        <f>[5]GSS!DA18</f>
        <v>0</v>
      </c>
      <c r="H18" s="1031">
        <f>[5]GSS!DB18</f>
        <v>0</v>
      </c>
      <c r="I18" s="1031">
        <f>[5]GSS!DC18</f>
        <v>0</v>
      </c>
      <c r="J18" s="1031">
        <f>[5]GSS!DD18</f>
        <v>0</v>
      </c>
      <c r="K18" s="1031">
        <f>[5]GSS!DE18</f>
        <v>0</v>
      </c>
      <c r="L18" s="1032">
        <f>[5]GSS!DF18</f>
        <v>0</v>
      </c>
      <c r="M18" s="1032">
        <f>[5]GSS!DG18</f>
        <v>0</v>
      </c>
      <c r="N18" s="1032" t="e">
        <f>[5]GSS!DH18</f>
        <v>#DIV/0!</v>
      </c>
    </row>
    <row r="19" spans="1:14" ht="16.5">
      <c r="A19" s="1028">
        <v>12</v>
      </c>
      <c r="B19" s="1029" t="str">
        <f>[5]GSS!B19</f>
        <v>Dena Bank</v>
      </c>
      <c r="C19" s="1030">
        <f>[5]GSS!CW19</f>
        <v>65</v>
      </c>
      <c r="D19" s="1031">
        <f>[5]GSS!CX19</f>
        <v>123</v>
      </c>
      <c r="E19" s="1030">
        <f>[5]GSS!CY19</f>
        <v>0</v>
      </c>
      <c r="F19" s="1031">
        <f>[5]GSS!CZ19</f>
        <v>0</v>
      </c>
      <c r="G19" s="1030">
        <f>[5]GSS!DA19</f>
        <v>0</v>
      </c>
      <c r="H19" s="1031">
        <f>[5]GSS!DB19</f>
        <v>0</v>
      </c>
      <c r="I19" s="1031">
        <f>[5]GSS!DC19</f>
        <v>78</v>
      </c>
      <c r="J19" s="1031">
        <f>[5]GSS!DD19</f>
        <v>0</v>
      </c>
      <c r="K19" s="1031">
        <f>[5]GSS!DE19</f>
        <v>0</v>
      </c>
      <c r="L19" s="1032">
        <f>[5]GSS!DF19</f>
        <v>63.414634146341463</v>
      </c>
      <c r="M19" s="1032" t="e">
        <f>[5]GSS!DG19</f>
        <v>#DIV/0!</v>
      </c>
      <c r="N19" s="1032" t="e">
        <f>[5]GSS!DH19</f>
        <v>#DIV/0!</v>
      </c>
    </row>
    <row r="20" spans="1:14" ht="16.5">
      <c r="A20" s="1028">
        <v>13</v>
      </c>
      <c r="B20" s="1029" t="str">
        <f>[5]GSS!B20</f>
        <v xml:space="preserve">Indian Bank </v>
      </c>
      <c r="C20" s="1030">
        <f>[5]GSS!CW20</f>
        <v>0</v>
      </c>
      <c r="D20" s="1031">
        <f>[5]GSS!CX20</f>
        <v>0</v>
      </c>
      <c r="E20" s="1030">
        <f>[5]GSS!CY20</f>
        <v>0</v>
      </c>
      <c r="F20" s="1031">
        <f>[5]GSS!CZ20</f>
        <v>0</v>
      </c>
      <c r="G20" s="1030">
        <f>[5]GSS!DA20</f>
        <v>0</v>
      </c>
      <c r="H20" s="1031">
        <f>[5]GSS!DB20</f>
        <v>0</v>
      </c>
      <c r="I20" s="1031">
        <f>[5]GSS!DC20</f>
        <v>0</v>
      </c>
      <c r="J20" s="1031">
        <f>[5]GSS!DD20</f>
        <v>0</v>
      </c>
      <c r="K20" s="1031">
        <f>[5]GSS!DE20</f>
        <v>0</v>
      </c>
      <c r="L20" s="1032" t="e">
        <f>[5]GSS!DF20</f>
        <v>#DIV/0!</v>
      </c>
      <c r="M20" s="1032" t="e">
        <f>[5]GSS!DG20</f>
        <v>#DIV/0!</v>
      </c>
      <c r="N20" s="1032" t="e">
        <f>[5]GSS!DH20</f>
        <v>#DIV/0!</v>
      </c>
    </row>
    <row r="21" spans="1:14" ht="16.5">
      <c r="A21" s="1028">
        <v>14</v>
      </c>
      <c r="B21" s="1029" t="str">
        <f>[5]GSS!B21</f>
        <v>Indian Overseas Bank</v>
      </c>
      <c r="C21" s="1030">
        <f>[5]GSS!CW21</f>
        <v>37</v>
      </c>
      <c r="D21" s="1031">
        <f>[5]GSS!CX21</f>
        <v>159.80000000000001</v>
      </c>
      <c r="E21" s="1030">
        <f>[5]GSS!CY21</f>
        <v>0</v>
      </c>
      <c r="F21" s="1031">
        <f>[5]GSS!CZ21</f>
        <v>0</v>
      </c>
      <c r="G21" s="1030">
        <f>[5]GSS!DA21</f>
        <v>7</v>
      </c>
      <c r="H21" s="1031">
        <f>[5]GSS!DB21</f>
        <v>27.2</v>
      </c>
      <c r="I21" s="1031">
        <f>[5]GSS!DC21</f>
        <v>24</v>
      </c>
      <c r="J21" s="1031">
        <f>[5]GSS!DD21</f>
        <v>0</v>
      </c>
      <c r="K21" s="1031">
        <f>[5]GSS!DE21</f>
        <v>0</v>
      </c>
      <c r="L21" s="1032">
        <f>[5]GSS!DF21</f>
        <v>15.01877346683354</v>
      </c>
      <c r="M21" s="1032" t="e">
        <f>[5]GSS!DG21</f>
        <v>#DIV/0!</v>
      </c>
      <c r="N21" s="1032">
        <f>[5]GSS!DH21</f>
        <v>0</v>
      </c>
    </row>
    <row r="22" spans="1:14" ht="16.5">
      <c r="A22" s="1028">
        <v>15</v>
      </c>
      <c r="B22" s="1029" t="str">
        <f>[5]GSS!B22</f>
        <v>Oriental Bank of Commerce</v>
      </c>
      <c r="C22" s="1030">
        <f>[5]GSS!CW22</f>
        <v>53</v>
      </c>
      <c r="D22" s="1031">
        <f>[5]GSS!CX22</f>
        <v>164.48</v>
      </c>
      <c r="E22" s="1030">
        <f>[5]GSS!CY22</f>
        <v>0</v>
      </c>
      <c r="F22" s="1031">
        <f>[5]GSS!CZ22</f>
        <v>0</v>
      </c>
      <c r="G22" s="1030">
        <f>[5]GSS!DA22</f>
        <v>0</v>
      </c>
      <c r="H22" s="1031">
        <f>[5]GSS!DB22</f>
        <v>0</v>
      </c>
      <c r="I22" s="1031">
        <f>[5]GSS!DC22</f>
        <v>0</v>
      </c>
      <c r="J22" s="1031">
        <f>[5]GSS!DD22</f>
        <v>0</v>
      </c>
      <c r="K22" s="1031">
        <f>[5]GSS!DE22</f>
        <v>0</v>
      </c>
      <c r="L22" s="1032">
        <f>[5]GSS!DF22</f>
        <v>0</v>
      </c>
      <c r="M22" s="1032" t="e">
        <f>[5]GSS!DG22</f>
        <v>#DIV/0!</v>
      </c>
      <c r="N22" s="1032" t="e">
        <f>[5]GSS!DH22</f>
        <v>#DIV/0!</v>
      </c>
    </row>
    <row r="23" spans="1:14" ht="16.5">
      <c r="A23" s="1028">
        <v>16</v>
      </c>
      <c r="B23" s="1029" t="str">
        <f>[5]GSS!B23</f>
        <v>Punjab National Bank</v>
      </c>
      <c r="C23" s="1030">
        <f>[5]GSS!CW23</f>
        <v>0</v>
      </c>
      <c r="D23" s="1031">
        <f>[5]GSS!CX23</f>
        <v>0</v>
      </c>
      <c r="E23" s="1030">
        <f>[5]GSS!CY23</f>
        <v>0</v>
      </c>
      <c r="F23" s="1031">
        <f>[5]GSS!CZ23</f>
        <v>0</v>
      </c>
      <c r="G23" s="1030">
        <f>[5]GSS!DA23</f>
        <v>0</v>
      </c>
      <c r="H23" s="1031">
        <f>[5]GSS!DB23</f>
        <v>0</v>
      </c>
      <c r="I23" s="1031">
        <f>[5]GSS!DC23</f>
        <v>0</v>
      </c>
      <c r="J23" s="1031">
        <f>[5]GSS!DD23</f>
        <v>0</v>
      </c>
      <c r="K23" s="1031">
        <f>[5]GSS!DE23</f>
        <v>0</v>
      </c>
      <c r="L23" s="1032" t="e">
        <f>[5]GSS!DF23</f>
        <v>#DIV/0!</v>
      </c>
      <c r="M23" s="1032" t="e">
        <f>[5]GSS!DG23</f>
        <v>#DIV/0!</v>
      </c>
      <c r="N23" s="1032" t="e">
        <f>[5]GSS!DH23</f>
        <v>#DIV/0!</v>
      </c>
    </row>
    <row r="24" spans="1:14" ht="16.5">
      <c r="A24" s="1028">
        <v>17</v>
      </c>
      <c r="B24" s="1029" t="str">
        <f>[5]GSS!B24</f>
        <v>Punjab and Synd Bank</v>
      </c>
      <c r="C24" s="1030">
        <f>[5]GSS!CW24</f>
        <v>8</v>
      </c>
      <c r="D24" s="1031">
        <f>[5]GSS!CX24</f>
        <v>62.8</v>
      </c>
      <c r="E24" s="1030">
        <f>[5]GSS!CY24</f>
        <v>0</v>
      </c>
      <c r="F24" s="1031">
        <f>[5]GSS!CZ24</f>
        <v>0</v>
      </c>
      <c r="G24" s="1030">
        <f>[5]GSS!DA24</f>
        <v>0</v>
      </c>
      <c r="H24" s="1031">
        <f>[5]GSS!DB24</f>
        <v>0</v>
      </c>
      <c r="I24" s="1031">
        <f>[5]GSS!DC24</f>
        <v>0</v>
      </c>
      <c r="J24" s="1031">
        <f>[5]GSS!DD24</f>
        <v>0</v>
      </c>
      <c r="K24" s="1031">
        <f>[5]GSS!DE24</f>
        <v>0</v>
      </c>
      <c r="L24" s="1032">
        <f>[5]GSS!DF24</f>
        <v>0</v>
      </c>
      <c r="M24" s="1032" t="e">
        <f>[5]GSS!DG24</f>
        <v>#DIV/0!</v>
      </c>
      <c r="N24" s="1032" t="e">
        <f>[5]GSS!DH24</f>
        <v>#DIV/0!</v>
      </c>
    </row>
    <row r="25" spans="1:14" ht="16.5">
      <c r="A25" s="1028">
        <v>18</v>
      </c>
      <c r="B25" s="1029" t="str">
        <f>[5]GSS!B25</f>
        <v>UCO Bank</v>
      </c>
      <c r="C25" s="1030">
        <f>[5]GSS!CW25</f>
        <v>1</v>
      </c>
      <c r="D25" s="1031">
        <f>[5]GSS!CX25</f>
        <v>5</v>
      </c>
      <c r="E25" s="1030">
        <f>[5]GSS!CY25</f>
        <v>0</v>
      </c>
      <c r="F25" s="1031">
        <f>[5]GSS!CZ25</f>
        <v>0</v>
      </c>
      <c r="G25" s="1030">
        <f>[5]GSS!DA25</f>
        <v>78</v>
      </c>
      <c r="H25" s="1031">
        <f>[5]GSS!DB25</f>
        <v>225</v>
      </c>
      <c r="I25" s="1031">
        <f>[5]GSS!DC25</f>
        <v>0</v>
      </c>
      <c r="J25" s="1031">
        <f>[5]GSS!DD25</f>
        <v>0</v>
      </c>
      <c r="K25" s="1031">
        <f>[5]GSS!DE25</f>
        <v>56</v>
      </c>
      <c r="L25" s="1032">
        <f>[5]GSS!DF25</f>
        <v>0</v>
      </c>
      <c r="M25" s="1032" t="e">
        <f>[5]GSS!DG25</f>
        <v>#DIV/0!</v>
      </c>
      <c r="N25" s="1032">
        <f>[5]GSS!DH25</f>
        <v>24.888888888888889</v>
      </c>
    </row>
    <row r="26" spans="1:14" ht="16.5">
      <c r="A26" s="1028">
        <v>19</v>
      </c>
      <c r="B26" s="1029" t="str">
        <f>[5]GSS!B26</f>
        <v>Union Bank Of India</v>
      </c>
      <c r="C26" s="1030">
        <f>[5]GSS!CW26</f>
        <v>0</v>
      </c>
      <c r="D26" s="1031">
        <f>[5]GSS!CX26</f>
        <v>0</v>
      </c>
      <c r="E26" s="1030">
        <f>[5]GSS!CY26</f>
        <v>0</v>
      </c>
      <c r="F26" s="1031">
        <f>[5]GSS!CZ26</f>
        <v>0</v>
      </c>
      <c r="G26" s="1030">
        <f>[5]GSS!DA26</f>
        <v>2</v>
      </c>
      <c r="H26" s="1031">
        <f>[5]GSS!DB26</f>
        <v>4</v>
      </c>
      <c r="I26" s="1031">
        <f>[5]GSS!DC26</f>
        <v>0</v>
      </c>
      <c r="J26" s="1031">
        <f>[5]GSS!DD26</f>
        <v>0</v>
      </c>
      <c r="K26" s="1031">
        <f>[5]GSS!DE26</f>
        <v>0</v>
      </c>
      <c r="L26" s="1032" t="e">
        <f>[5]GSS!DF26</f>
        <v>#DIV/0!</v>
      </c>
      <c r="M26" s="1032" t="e">
        <f>[5]GSS!DG26</f>
        <v>#DIV/0!</v>
      </c>
      <c r="N26" s="1032">
        <f>[5]GSS!DH26</f>
        <v>0</v>
      </c>
    </row>
    <row r="27" spans="1:14" ht="16.5">
      <c r="A27" s="1028">
        <v>20</v>
      </c>
      <c r="B27" s="1029" t="str">
        <f>[5]GSS!B27</f>
        <v>United Bank of India</v>
      </c>
      <c r="C27" s="1030">
        <f>[5]GSS!CW27</f>
        <v>12</v>
      </c>
      <c r="D27" s="1031">
        <f>[5]GSS!CX27</f>
        <v>28</v>
      </c>
      <c r="E27" s="1030">
        <f>[5]GSS!CY27</f>
        <v>0</v>
      </c>
      <c r="F27" s="1031">
        <f>[5]GSS!CZ27</f>
        <v>0</v>
      </c>
      <c r="G27" s="1030">
        <f>[5]GSS!DA27</f>
        <v>0</v>
      </c>
      <c r="H27" s="1031">
        <f>[5]GSS!DB27</f>
        <v>0</v>
      </c>
      <c r="I27" s="1031">
        <f>[5]GSS!DC27</f>
        <v>0</v>
      </c>
      <c r="J27" s="1031">
        <f>[5]GSS!DD27</f>
        <v>0</v>
      </c>
      <c r="K27" s="1031">
        <f>[5]GSS!DE27</f>
        <v>0</v>
      </c>
      <c r="L27" s="1032">
        <f>[5]GSS!DF27</f>
        <v>0</v>
      </c>
      <c r="M27" s="1032" t="e">
        <f>[5]GSS!DG27</f>
        <v>#DIV/0!</v>
      </c>
      <c r="N27" s="1032" t="e">
        <f>[5]GSS!DH27</f>
        <v>#DIV/0!</v>
      </c>
    </row>
    <row r="28" spans="1:14" ht="16.5">
      <c r="A28" s="1028">
        <v>21</v>
      </c>
      <c r="B28" s="1029" t="str">
        <f>[5]GSS!B28</f>
        <v>IDBI Bank</v>
      </c>
      <c r="C28" s="1030">
        <f>[5]GSS!CW28</f>
        <v>0</v>
      </c>
      <c r="D28" s="1031">
        <f>[5]GSS!CX28</f>
        <v>0</v>
      </c>
      <c r="E28" s="1030">
        <f>[5]GSS!CY28</f>
        <v>0</v>
      </c>
      <c r="F28" s="1031">
        <f>[5]GSS!CZ28</f>
        <v>0</v>
      </c>
      <c r="G28" s="1030">
        <f>[5]GSS!DA28</f>
        <v>0</v>
      </c>
      <c r="H28" s="1031">
        <f>[5]GSS!DB28</f>
        <v>0</v>
      </c>
      <c r="I28" s="1031">
        <f>[5]GSS!DC28</f>
        <v>0</v>
      </c>
      <c r="J28" s="1031">
        <f>[5]GSS!DD28</f>
        <v>0</v>
      </c>
      <c r="K28" s="1031">
        <f>[5]GSS!DE28</f>
        <v>0</v>
      </c>
      <c r="L28" s="1032" t="e">
        <f>[5]GSS!DF28</f>
        <v>#DIV/0!</v>
      </c>
      <c r="M28" s="1032" t="e">
        <f>[5]GSS!DG28</f>
        <v>#DIV/0!</v>
      </c>
      <c r="N28" s="1032" t="e">
        <f>[5]GSS!DH28</f>
        <v>#DIV/0!</v>
      </c>
    </row>
    <row r="29" spans="1:14" ht="15.75">
      <c r="A29" s="1019"/>
      <c r="B29" s="324" t="s">
        <v>66</v>
      </c>
      <c r="C29" s="1030">
        <f>[5]GSS!CW29</f>
        <v>483</v>
      </c>
      <c r="D29" s="1031">
        <f>[5]GSS!CX29</f>
        <v>1601.32</v>
      </c>
      <c r="E29" s="1030">
        <f>[5]GSS!CY29</f>
        <v>416</v>
      </c>
      <c r="F29" s="1031">
        <f>[5]GSS!CZ29</f>
        <v>323</v>
      </c>
      <c r="G29" s="1030">
        <f>[5]GSS!DA29</f>
        <v>247</v>
      </c>
      <c r="H29" s="1031">
        <f>[5]GSS!DB29</f>
        <v>1069.2</v>
      </c>
      <c r="I29" s="1031">
        <f>[5]GSS!DC29</f>
        <v>213.16</v>
      </c>
      <c r="J29" s="1031">
        <f>[5]GSS!DD29</f>
        <v>0</v>
      </c>
      <c r="K29" s="1031">
        <f>[5]GSS!DE29</f>
        <v>79.08</v>
      </c>
      <c r="L29" s="1032">
        <f>[5]GSS!DF29</f>
        <v>13.311517997651936</v>
      </c>
      <c r="M29" s="1032">
        <f>[5]GSS!DG29</f>
        <v>0</v>
      </c>
      <c r="N29" s="1032">
        <f>[5]GSS!DH29</f>
        <v>7.3961840628507289</v>
      </c>
    </row>
    <row r="30" spans="1:14" ht="15.75">
      <c r="A30" s="1019" t="s">
        <v>674</v>
      </c>
      <c r="B30" s="324" t="s">
        <v>68</v>
      </c>
      <c r="C30" s="1030"/>
      <c r="D30" s="1031"/>
      <c r="E30" s="1030"/>
      <c r="F30" s="1031"/>
      <c r="G30" s="1030"/>
      <c r="H30" s="1031"/>
      <c r="I30" s="1031"/>
      <c r="J30" s="1031"/>
      <c r="K30" s="1031"/>
      <c r="L30" s="1032"/>
      <c r="M30" s="1032"/>
      <c r="N30" s="1032"/>
    </row>
    <row r="31" spans="1:14" ht="16.5">
      <c r="A31" s="1028">
        <v>22</v>
      </c>
      <c r="B31" s="1035" t="str">
        <f>[5]GSS!B32</f>
        <v>Karnataka Bank Ltd</v>
      </c>
      <c r="C31" s="1030">
        <f>[5]GSS!CW32</f>
        <v>0</v>
      </c>
      <c r="D31" s="1031">
        <f>[5]GSS!CX32</f>
        <v>0</v>
      </c>
      <c r="E31" s="1030">
        <f>[5]GSS!CY32</f>
        <v>0</v>
      </c>
      <c r="F31" s="1031">
        <f>[5]GSS!CZ32</f>
        <v>0</v>
      </c>
      <c r="G31" s="1030">
        <f>[5]GSS!DA32</f>
        <v>0</v>
      </c>
      <c r="H31" s="1031">
        <f>[5]GSS!DB32</f>
        <v>0</v>
      </c>
      <c r="I31" s="1031">
        <f>[5]GSS!DC32</f>
        <v>0</v>
      </c>
      <c r="J31" s="1031">
        <f>[5]GSS!DD32</f>
        <v>0</v>
      </c>
      <c r="K31" s="1031">
        <f>[5]GSS!DE32</f>
        <v>0</v>
      </c>
      <c r="L31" s="1032" t="e">
        <f>[5]GSS!DF32</f>
        <v>#DIV/0!</v>
      </c>
      <c r="M31" s="1032" t="e">
        <f>[5]GSS!DG32</f>
        <v>#DIV/0!</v>
      </c>
      <c r="N31" s="1032" t="e">
        <f>[5]GSS!DH32</f>
        <v>#DIV/0!</v>
      </c>
    </row>
    <row r="32" spans="1:14" ht="16.5">
      <c r="A32" s="1028">
        <v>23</v>
      </c>
      <c r="B32" s="1035" t="str">
        <f>[5]GSS!B33</f>
        <v>Kotak Mahendra Bank</v>
      </c>
      <c r="C32" s="1030">
        <f>[5]GSS!CW33</f>
        <v>0</v>
      </c>
      <c r="D32" s="1031">
        <f>[5]GSS!CX33</f>
        <v>0</v>
      </c>
      <c r="E32" s="1030">
        <f>[5]GSS!CY33</f>
        <v>0</v>
      </c>
      <c r="F32" s="1031">
        <f>[5]GSS!CZ33</f>
        <v>0</v>
      </c>
      <c r="G32" s="1030">
        <f>[5]GSS!DA33</f>
        <v>0</v>
      </c>
      <c r="H32" s="1031">
        <f>[5]GSS!DB33</f>
        <v>0</v>
      </c>
      <c r="I32" s="1031">
        <f>[5]GSS!DC33</f>
        <v>0</v>
      </c>
      <c r="J32" s="1031">
        <f>[5]GSS!DD33</f>
        <v>0</v>
      </c>
      <c r="K32" s="1031">
        <f>[5]GSS!DE33</f>
        <v>0</v>
      </c>
      <c r="L32" s="1032" t="e">
        <f>[5]GSS!DF33</f>
        <v>#DIV/0!</v>
      </c>
      <c r="M32" s="1032" t="e">
        <f>[5]GSS!DG33</f>
        <v>#DIV/0!</v>
      </c>
      <c r="N32" s="1032" t="e">
        <f>[5]GSS!DH33</f>
        <v>#DIV/0!</v>
      </c>
    </row>
    <row r="33" spans="1:14" ht="16.5">
      <c r="A33" s="1028">
        <v>24</v>
      </c>
      <c r="B33" s="1035" t="str">
        <f>[5]GSS!B34</f>
        <v>Cathelic Syrian Bank Ltd.</v>
      </c>
      <c r="C33" s="1030">
        <f>[5]GSS!CW34</f>
        <v>0</v>
      </c>
      <c r="D33" s="1031">
        <f>[5]GSS!CX34</f>
        <v>0</v>
      </c>
      <c r="E33" s="1030">
        <f>[5]GSS!CY34</f>
        <v>0</v>
      </c>
      <c r="F33" s="1031">
        <f>[5]GSS!CZ34</f>
        <v>0</v>
      </c>
      <c r="G33" s="1030">
        <f>[5]GSS!DA34</f>
        <v>0</v>
      </c>
      <c r="H33" s="1031">
        <f>[5]GSS!DB34</f>
        <v>0</v>
      </c>
      <c r="I33" s="1031">
        <f>[5]GSS!DC34</f>
        <v>0</v>
      </c>
      <c r="J33" s="1031">
        <f>[5]GSS!DD34</f>
        <v>0</v>
      </c>
      <c r="K33" s="1031">
        <f>[5]GSS!DE34</f>
        <v>0</v>
      </c>
      <c r="L33" s="1032" t="e">
        <f>[5]GSS!DF34</f>
        <v>#DIV/0!</v>
      </c>
      <c r="M33" s="1032" t="e">
        <f>[5]GSS!DG34</f>
        <v>#DIV/0!</v>
      </c>
      <c r="N33" s="1032" t="e">
        <f>[5]GSS!DH34</f>
        <v>#DIV/0!</v>
      </c>
    </row>
    <row r="34" spans="1:14" ht="16.5">
      <c r="A34" s="1028">
        <v>25</v>
      </c>
      <c r="B34" s="1035" t="str">
        <f>[5]GSS!B35</f>
        <v>City Union Bank Ltd</v>
      </c>
      <c r="C34" s="1030">
        <f>[5]GSS!CW35</f>
        <v>0</v>
      </c>
      <c r="D34" s="1031">
        <f>[5]GSS!CX35</f>
        <v>0</v>
      </c>
      <c r="E34" s="1030">
        <f>[5]GSS!CY35</f>
        <v>0</v>
      </c>
      <c r="F34" s="1031">
        <f>[5]GSS!CZ35</f>
        <v>0</v>
      </c>
      <c r="G34" s="1030">
        <f>[5]GSS!DA35</f>
        <v>0</v>
      </c>
      <c r="H34" s="1031">
        <f>[5]GSS!DB35</f>
        <v>0</v>
      </c>
      <c r="I34" s="1031">
        <f>[5]GSS!DC35</f>
        <v>0</v>
      </c>
      <c r="J34" s="1031">
        <f>[5]GSS!DD35</f>
        <v>0</v>
      </c>
      <c r="K34" s="1031">
        <f>[5]GSS!DE35</f>
        <v>0</v>
      </c>
      <c r="L34" s="1032" t="e">
        <f>[5]GSS!DF35</f>
        <v>#DIV/0!</v>
      </c>
      <c r="M34" s="1032" t="e">
        <f>[5]GSS!DG35</f>
        <v>#DIV/0!</v>
      </c>
      <c r="N34" s="1032" t="e">
        <f>[5]GSS!DH35</f>
        <v>#DIV/0!</v>
      </c>
    </row>
    <row r="35" spans="1:14" ht="16.5">
      <c r="A35" s="1028">
        <v>26</v>
      </c>
      <c r="B35" s="1035" t="str">
        <f>[5]GSS!B36</f>
        <v>Dhanalaxmi Bank Ltd.</v>
      </c>
      <c r="C35" s="1030">
        <f>[5]GSS!CW36</f>
        <v>0</v>
      </c>
      <c r="D35" s="1031">
        <f>[5]GSS!CX36</f>
        <v>0</v>
      </c>
      <c r="E35" s="1030">
        <f>[5]GSS!CY36</f>
        <v>0</v>
      </c>
      <c r="F35" s="1031">
        <f>[5]GSS!CZ36</f>
        <v>0</v>
      </c>
      <c r="G35" s="1030">
        <f>[5]GSS!DA36</f>
        <v>0</v>
      </c>
      <c r="H35" s="1031">
        <f>[5]GSS!DB36</f>
        <v>0</v>
      </c>
      <c r="I35" s="1031">
        <f>[5]GSS!DC36</f>
        <v>0</v>
      </c>
      <c r="J35" s="1031">
        <f>[5]GSS!DD36</f>
        <v>0</v>
      </c>
      <c r="K35" s="1031">
        <f>[5]GSS!DE36</f>
        <v>0</v>
      </c>
      <c r="L35" s="1032" t="e">
        <f>[5]GSS!DF36</f>
        <v>#DIV/0!</v>
      </c>
      <c r="M35" s="1032" t="e">
        <f>[5]GSS!DG36</f>
        <v>#DIV/0!</v>
      </c>
      <c r="N35" s="1032" t="e">
        <f>[5]GSS!DH36</f>
        <v>#DIV/0!</v>
      </c>
    </row>
    <row r="36" spans="1:14" ht="16.5">
      <c r="A36" s="1028">
        <v>27</v>
      </c>
      <c r="B36" s="1035" t="str">
        <f>[5]GSS!B37</f>
        <v>Federal Bank Ltd.</v>
      </c>
      <c r="C36" s="1030">
        <f>[5]GSS!CW37</f>
        <v>13</v>
      </c>
      <c r="D36" s="1031">
        <f>[5]GSS!CX37</f>
        <v>24.39</v>
      </c>
      <c r="E36" s="1030">
        <f>[5]GSS!CY37</f>
        <v>0</v>
      </c>
      <c r="F36" s="1031">
        <f>[5]GSS!CZ37</f>
        <v>0</v>
      </c>
      <c r="G36" s="1030">
        <f>[5]GSS!DA37</f>
        <v>0</v>
      </c>
      <c r="H36" s="1031">
        <f>[5]GSS!DB37</f>
        <v>0</v>
      </c>
      <c r="I36" s="1031">
        <f>[5]GSS!DC37</f>
        <v>0</v>
      </c>
      <c r="J36" s="1031">
        <f>[5]GSS!DD37</f>
        <v>0</v>
      </c>
      <c r="K36" s="1031">
        <f>[5]GSS!DE37</f>
        <v>0</v>
      </c>
      <c r="L36" s="1032">
        <f>[5]GSS!DF37</f>
        <v>0</v>
      </c>
      <c r="M36" s="1032" t="e">
        <f>[5]GSS!DG37</f>
        <v>#DIV/0!</v>
      </c>
      <c r="N36" s="1032" t="e">
        <f>[5]GSS!DH37</f>
        <v>#DIV/0!</v>
      </c>
    </row>
    <row r="37" spans="1:14" ht="16.5">
      <c r="A37" s="1028">
        <v>28</v>
      </c>
      <c r="B37" s="1035" t="str">
        <f>[5]GSS!B38</f>
        <v>J and K Bank Ltd</v>
      </c>
      <c r="C37" s="1030">
        <f>[5]GSS!CW38</f>
        <v>0</v>
      </c>
      <c r="D37" s="1031">
        <f>[5]GSS!CX38</f>
        <v>0</v>
      </c>
      <c r="E37" s="1030">
        <f>[5]GSS!CY38</f>
        <v>0</v>
      </c>
      <c r="F37" s="1031">
        <f>[5]GSS!CZ38</f>
        <v>0</v>
      </c>
      <c r="G37" s="1030">
        <f>[5]GSS!DA38</f>
        <v>0</v>
      </c>
      <c r="H37" s="1031">
        <f>[5]GSS!DB38</f>
        <v>0</v>
      </c>
      <c r="I37" s="1031">
        <f>[5]GSS!DC38</f>
        <v>0</v>
      </c>
      <c r="J37" s="1031">
        <f>[5]GSS!DD38</f>
        <v>0</v>
      </c>
      <c r="K37" s="1031">
        <f>[5]GSS!DE38</f>
        <v>0</v>
      </c>
      <c r="L37" s="1032" t="e">
        <f>[5]GSS!DF38</f>
        <v>#DIV/0!</v>
      </c>
      <c r="M37" s="1032" t="e">
        <f>[5]GSS!DG38</f>
        <v>#DIV/0!</v>
      </c>
      <c r="N37" s="1032" t="e">
        <f>[5]GSS!DH38</f>
        <v>#DIV/0!</v>
      </c>
    </row>
    <row r="38" spans="1:14" ht="16.5">
      <c r="A38" s="1028">
        <v>29</v>
      </c>
      <c r="B38" s="1035" t="str">
        <f>[5]GSS!B39</f>
        <v>Karur Vysya Bank Ltd.</v>
      </c>
      <c r="C38" s="1030">
        <f>[5]GSS!CW39</f>
        <v>7</v>
      </c>
      <c r="D38" s="1031">
        <f>[5]GSS!CX39</f>
        <v>44</v>
      </c>
      <c r="E38" s="1030">
        <f>[5]GSS!CY39</f>
        <v>0</v>
      </c>
      <c r="F38" s="1031">
        <f>[5]GSS!CZ39</f>
        <v>0</v>
      </c>
      <c r="G38" s="1030">
        <f>[5]GSS!DA39</f>
        <v>0</v>
      </c>
      <c r="H38" s="1031">
        <f>[5]GSS!DB39</f>
        <v>0</v>
      </c>
      <c r="I38" s="1031">
        <f>[5]GSS!DC39</f>
        <v>0.94</v>
      </c>
      <c r="J38" s="1031">
        <f>[5]GSS!DD39</f>
        <v>0</v>
      </c>
      <c r="K38" s="1031">
        <f>[5]GSS!DE39</f>
        <v>0</v>
      </c>
      <c r="L38" s="1032">
        <f>[5]GSS!DF39</f>
        <v>2.1363636363636362</v>
      </c>
      <c r="M38" s="1032" t="e">
        <f>[5]GSS!DG39</f>
        <v>#DIV/0!</v>
      </c>
      <c r="N38" s="1032" t="e">
        <f>[5]GSS!DH39</f>
        <v>#DIV/0!</v>
      </c>
    </row>
    <row r="39" spans="1:14" ht="16.5">
      <c r="A39" s="1028">
        <v>30</v>
      </c>
      <c r="B39" s="1035" t="str">
        <f>[5]GSS!B40</f>
        <v>Lakshmi Vilas Bank Ltd</v>
      </c>
      <c r="C39" s="1030">
        <f>[5]GSS!CW40</f>
        <v>0</v>
      </c>
      <c r="D39" s="1031">
        <f>[5]GSS!CX40</f>
        <v>0</v>
      </c>
      <c r="E39" s="1030">
        <f>[5]GSS!CY40</f>
        <v>0</v>
      </c>
      <c r="F39" s="1031">
        <f>[5]GSS!CZ40</f>
        <v>0</v>
      </c>
      <c r="G39" s="1030">
        <f>[5]GSS!DA40</f>
        <v>0</v>
      </c>
      <c r="H39" s="1031">
        <f>[5]GSS!DB40</f>
        <v>0</v>
      </c>
      <c r="I39" s="1031">
        <f>[5]GSS!DC40</f>
        <v>0</v>
      </c>
      <c r="J39" s="1031">
        <f>[5]GSS!DD40</f>
        <v>0</v>
      </c>
      <c r="K39" s="1031">
        <f>[5]GSS!DE40</f>
        <v>0</v>
      </c>
      <c r="L39" s="1032" t="e">
        <f>[5]GSS!DF40</f>
        <v>#DIV/0!</v>
      </c>
      <c r="M39" s="1032" t="e">
        <f>[5]GSS!DG40</f>
        <v>#DIV/0!</v>
      </c>
      <c r="N39" s="1032" t="e">
        <f>[5]GSS!DH40</f>
        <v>#DIV/0!</v>
      </c>
    </row>
    <row r="40" spans="1:14" ht="16.5">
      <c r="A40" s="1028">
        <v>31</v>
      </c>
      <c r="B40" s="1035" t="str">
        <f>[5]GSS!B41</f>
        <v xml:space="preserve">Ratnakar Bank Ltd </v>
      </c>
      <c r="C40" s="1030">
        <f>[5]GSS!CW41</f>
        <v>0</v>
      </c>
      <c r="D40" s="1031">
        <f>[5]GSS!CX41</f>
        <v>0</v>
      </c>
      <c r="E40" s="1030">
        <f>[5]GSS!CY41</f>
        <v>0</v>
      </c>
      <c r="F40" s="1031">
        <f>[5]GSS!CZ41</f>
        <v>0</v>
      </c>
      <c r="G40" s="1030">
        <f>[5]GSS!DA41</f>
        <v>0</v>
      </c>
      <c r="H40" s="1031">
        <f>[5]GSS!DB41</f>
        <v>0</v>
      </c>
      <c r="I40" s="1031">
        <f>[5]GSS!DC41</f>
        <v>0</v>
      </c>
      <c r="J40" s="1031">
        <f>[5]GSS!DD41</f>
        <v>0</v>
      </c>
      <c r="K40" s="1031">
        <f>[5]GSS!DE41</f>
        <v>0</v>
      </c>
      <c r="L40" s="1032" t="e">
        <f>[5]GSS!DF41</f>
        <v>#DIV/0!</v>
      </c>
      <c r="M40" s="1032" t="e">
        <f>[5]GSS!DG41</f>
        <v>#DIV/0!</v>
      </c>
      <c r="N40" s="1032" t="e">
        <f>[5]GSS!DH41</f>
        <v>#DIV/0!</v>
      </c>
    </row>
    <row r="41" spans="1:14" ht="16.5">
      <c r="A41" s="1028">
        <v>32</v>
      </c>
      <c r="B41" s="1035" t="str">
        <f>[5]GSS!B42</f>
        <v>South Indian Bank Ltd</v>
      </c>
      <c r="C41" s="1030">
        <f>[5]GSS!CW42</f>
        <v>0</v>
      </c>
      <c r="D41" s="1031">
        <f>[5]GSS!CX42</f>
        <v>0</v>
      </c>
      <c r="E41" s="1030">
        <f>[5]GSS!CY42</f>
        <v>0</v>
      </c>
      <c r="F41" s="1031">
        <f>[5]GSS!CZ42</f>
        <v>0</v>
      </c>
      <c r="G41" s="1030">
        <f>[5]GSS!DA42</f>
        <v>0</v>
      </c>
      <c r="H41" s="1031">
        <f>[5]GSS!DB42</f>
        <v>0</v>
      </c>
      <c r="I41" s="1031">
        <f>[5]GSS!DC42</f>
        <v>0</v>
      </c>
      <c r="J41" s="1031">
        <f>[5]GSS!DD42</f>
        <v>0</v>
      </c>
      <c r="K41" s="1031">
        <f>[5]GSS!DE42</f>
        <v>0</v>
      </c>
      <c r="L41" s="1032" t="e">
        <f>[5]GSS!DF42</f>
        <v>#DIV/0!</v>
      </c>
      <c r="M41" s="1032" t="e">
        <f>[5]GSS!DG42</f>
        <v>#DIV/0!</v>
      </c>
      <c r="N41" s="1032" t="e">
        <f>[5]GSS!DH42</f>
        <v>#DIV/0!</v>
      </c>
    </row>
    <row r="42" spans="1:14" ht="16.5">
      <c r="A42" s="1028">
        <v>33</v>
      </c>
      <c r="B42" s="1035" t="str">
        <f>[5]GSS!B43</f>
        <v>Tamil Nadu Merchantile Bank Ltd.</v>
      </c>
      <c r="C42" s="1030">
        <f>[5]GSS!CW43</f>
        <v>0</v>
      </c>
      <c r="D42" s="1031">
        <f>[5]GSS!CX43</f>
        <v>0</v>
      </c>
      <c r="E42" s="1030">
        <f>[5]GSS!CY43</f>
        <v>0</v>
      </c>
      <c r="F42" s="1031">
        <f>[5]GSS!CZ43</f>
        <v>0</v>
      </c>
      <c r="G42" s="1030">
        <f>[5]GSS!DA43</f>
        <v>0</v>
      </c>
      <c r="H42" s="1031">
        <f>[5]GSS!DB43</f>
        <v>0</v>
      </c>
      <c r="I42" s="1031">
        <f>[5]GSS!DC43</f>
        <v>0</v>
      </c>
      <c r="J42" s="1031">
        <f>[5]GSS!DD43</f>
        <v>0</v>
      </c>
      <c r="K42" s="1031">
        <f>[5]GSS!DE43</f>
        <v>0</v>
      </c>
      <c r="L42" s="1032" t="e">
        <f>[5]GSS!DF43</f>
        <v>#DIV/0!</v>
      </c>
      <c r="M42" s="1032" t="e">
        <f>[5]GSS!DG43</f>
        <v>#DIV/0!</v>
      </c>
      <c r="N42" s="1032" t="e">
        <f>[5]GSS!DH43</f>
        <v>#DIV/0!</v>
      </c>
    </row>
    <row r="43" spans="1:14" ht="16.5">
      <c r="A43" s="1028">
        <v>34</v>
      </c>
      <c r="B43" s="1035" t="str">
        <f>[5]GSS!B44</f>
        <v>IndusInd Bank</v>
      </c>
      <c r="C43" s="1030">
        <f>[5]GSS!CW44</f>
        <v>0</v>
      </c>
      <c r="D43" s="1031">
        <f>[5]GSS!CX44</f>
        <v>0</v>
      </c>
      <c r="E43" s="1030">
        <f>[5]GSS!CY44</f>
        <v>0</v>
      </c>
      <c r="F43" s="1031">
        <f>[5]GSS!CZ44</f>
        <v>0</v>
      </c>
      <c r="G43" s="1030">
        <f>[5]GSS!DA44</f>
        <v>0</v>
      </c>
      <c r="H43" s="1031">
        <f>[5]GSS!DB44</f>
        <v>0</v>
      </c>
      <c r="I43" s="1031">
        <f>[5]GSS!DC44</f>
        <v>0</v>
      </c>
      <c r="J43" s="1031">
        <f>[5]GSS!DD44</f>
        <v>0</v>
      </c>
      <c r="K43" s="1031">
        <f>[5]GSS!DE44</f>
        <v>0</v>
      </c>
      <c r="L43" s="1032" t="e">
        <f>[5]GSS!DF44</f>
        <v>#DIV/0!</v>
      </c>
      <c r="M43" s="1032" t="e">
        <f>[5]GSS!DG44</f>
        <v>#DIV/0!</v>
      </c>
      <c r="N43" s="1032" t="e">
        <f>[5]GSS!DH44</f>
        <v>#DIV/0!</v>
      </c>
    </row>
    <row r="44" spans="1:14" ht="16.5">
      <c r="A44" s="1028">
        <v>35</v>
      </c>
      <c r="B44" s="1035" t="str">
        <f>[5]GSS!B45</f>
        <v>HDFC Bank Ltd</v>
      </c>
      <c r="C44" s="1030">
        <f>[5]GSS!CW45</f>
        <v>11</v>
      </c>
      <c r="D44" s="1031">
        <f>[5]GSS!CX45</f>
        <v>22.48</v>
      </c>
      <c r="E44" s="1030">
        <f>[5]GSS!CY45</f>
        <v>0</v>
      </c>
      <c r="F44" s="1031">
        <f>[5]GSS!CZ45</f>
        <v>0</v>
      </c>
      <c r="G44" s="1030">
        <f>[5]GSS!DA45</f>
        <v>0</v>
      </c>
      <c r="H44" s="1031">
        <f>[5]GSS!DB45</f>
        <v>0</v>
      </c>
      <c r="I44" s="1031">
        <f>[5]GSS!DC45</f>
        <v>0</v>
      </c>
      <c r="J44" s="1031">
        <f>[5]GSS!DD45</f>
        <v>0</v>
      </c>
      <c r="K44" s="1031">
        <f>[5]GSS!DE45</f>
        <v>0</v>
      </c>
      <c r="L44" s="1032">
        <f>[5]GSS!DF45</f>
        <v>0</v>
      </c>
      <c r="M44" s="1032" t="e">
        <f>[5]GSS!DG45</f>
        <v>#DIV/0!</v>
      </c>
      <c r="N44" s="1032" t="e">
        <f>[5]GSS!DH45</f>
        <v>#DIV/0!</v>
      </c>
    </row>
    <row r="45" spans="1:14" ht="16.5">
      <c r="A45" s="1028">
        <v>36</v>
      </c>
      <c r="B45" s="1035" t="str">
        <f>[5]GSS!B46</f>
        <v xml:space="preserve">Axis Bank Ltd </v>
      </c>
      <c r="C45" s="1030">
        <f>[5]GSS!CW46</f>
        <v>4</v>
      </c>
      <c r="D45" s="1031">
        <f>[5]GSS!CX46</f>
        <v>24.55</v>
      </c>
      <c r="E45" s="1030">
        <f>[5]GSS!CY46</f>
        <v>0</v>
      </c>
      <c r="F45" s="1031">
        <f>[5]GSS!CZ46</f>
        <v>0</v>
      </c>
      <c r="G45" s="1030">
        <f>[5]GSS!DA46</f>
        <v>0</v>
      </c>
      <c r="H45" s="1031">
        <f>[5]GSS!DB46</f>
        <v>0</v>
      </c>
      <c r="I45" s="1031">
        <f>[5]GSS!DC46</f>
        <v>0</v>
      </c>
      <c r="J45" s="1031">
        <f>[5]GSS!DD46</f>
        <v>0</v>
      </c>
      <c r="K45" s="1031">
        <f>[5]GSS!DE46</f>
        <v>0</v>
      </c>
      <c r="L45" s="1032">
        <f>[5]GSS!DF46</f>
        <v>0</v>
      </c>
      <c r="M45" s="1032" t="e">
        <f>[5]GSS!DG46</f>
        <v>#DIV/0!</v>
      </c>
      <c r="N45" s="1032" t="e">
        <f>[5]GSS!DH46</f>
        <v>#DIV/0!</v>
      </c>
    </row>
    <row r="46" spans="1:14" ht="16.5">
      <c r="A46" s="1028">
        <v>37</v>
      </c>
      <c r="B46" s="1035" t="str">
        <f>[5]GSS!B47</f>
        <v>ICICI Bank Ltd</v>
      </c>
      <c r="C46" s="1030">
        <f>[5]GSS!CW47</f>
        <v>0</v>
      </c>
      <c r="D46" s="1031">
        <f>[5]GSS!CX47</f>
        <v>0</v>
      </c>
      <c r="E46" s="1030">
        <f>[5]GSS!CY47</f>
        <v>0</v>
      </c>
      <c r="F46" s="1031">
        <f>[5]GSS!CZ47</f>
        <v>0</v>
      </c>
      <c r="G46" s="1030">
        <f>[5]GSS!DA47</f>
        <v>0</v>
      </c>
      <c r="H46" s="1031">
        <f>[5]GSS!DB47</f>
        <v>0</v>
      </c>
      <c r="I46" s="1031">
        <f>[5]GSS!DC47</f>
        <v>0</v>
      </c>
      <c r="J46" s="1031">
        <f>[5]GSS!DD47</f>
        <v>0</v>
      </c>
      <c r="K46" s="1031">
        <f>[5]GSS!DE47</f>
        <v>0</v>
      </c>
      <c r="L46" s="1032" t="e">
        <f>[5]GSS!DF47</f>
        <v>#DIV/0!</v>
      </c>
      <c r="M46" s="1032" t="e">
        <f>[5]GSS!DG47</f>
        <v>#DIV/0!</v>
      </c>
      <c r="N46" s="1032" t="e">
        <f>[5]GSS!DH47</f>
        <v>#DIV/0!</v>
      </c>
    </row>
    <row r="47" spans="1:14" ht="16.5">
      <c r="A47" s="1028">
        <v>38</v>
      </c>
      <c r="B47" s="1035" t="str">
        <f>[5]GSS!B48</f>
        <v>YES BANK Ltd.</v>
      </c>
      <c r="C47" s="1030">
        <f>[5]GSS!CW48</f>
        <v>0</v>
      </c>
      <c r="D47" s="1031">
        <f>[5]GSS!CX48</f>
        <v>0</v>
      </c>
      <c r="E47" s="1030">
        <f>[5]GSS!CY48</f>
        <v>0</v>
      </c>
      <c r="F47" s="1031">
        <f>[5]GSS!CZ48</f>
        <v>0</v>
      </c>
      <c r="G47" s="1030">
        <f>[5]GSS!DA48</f>
        <v>0</v>
      </c>
      <c r="H47" s="1031">
        <f>[5]GSS!DB48</f>
        <v>0</v>
      </c>
      <c r="I47" s="1031">
        <f>[5]GSS!DC48</f>
        <v>0</v>
      </c>
      <c r="J47" s="1031">
        <f>[5]GSS!DD48</f>
        <v>0</v>
      </c>
      <c r="K47" s="1031">
        <f>[5]GSS!DE48</f>
        <v>0</v>
      </c>
      <c r="L47" s="1032" t="e">
        <f>[5]GSS!DF48</f>
        <v>#DIV/0!</v>
      </c>
      <c r="M47" s="1032" t="e">
        <f>[5]GSS!DG48</f>
        <v>#DIV/0!</v>
      </c>
      <c r="N47" s="1032" t="e">
        <f>[5]GSS!DH48</f>
        <v>#DIV/0!</v>
      </c>
    </row>
    <row r="48" spans="1:14" ht="16.5">
      <c r="A48" s="1028">
        <v>39</v>
      </c>
      <c r="B48" s="1035" t="str">
        <f>[5]GSS!B49</f>
        <v>Bandhan Bank</v>
      </c>
      <c r="C48" s="1030">
        <f>[5]GSS!CW49</f>
        <v>0</v>
      </c>
      <c r="D48" s="1031">
        <f>[5]GSS!CX49</f>
        <v>0</v>
      </c>
      <c r="E48" s="1030">
        <f>[5]GSS!CY49</f>
        <v>0</v>
      </c>
      <c r="F48" s="1031">
        <f>[5]GSS!CZ49</f>
        <v>0</v>
      </c>
      <c r="G48" s="1030">
        <f>[5]GSS!DA49</f>
        <v>0</v>
      </c>
      <c r="H48" s="1031">
        <f>[5]GSS!DB49</f>
        <v>0</v>
      </c>
      <c r="I48" s="1031">
        <f>[5]GSS!DC49</f>
        <v>0</v>
      </c>
      <c r="J48" s="1031">
        <f>[5]GSS!DD49</f>
        <v>0</v>
      </c>
      <c r="K48" s="1031">
        <f>[5]GSS!DE49</f>
        <v>0</v>
      </c>
      <c r="L48" s="1032" t="e">
        <f>[5]GSS!DF49</f>
        <v>#DIV/0!</v>
      </c>
      <c r="M48" s="1032" t="e">
        <f>[5]GSS!DG49</f>
        <v>#DIV/0!</v>
      </c>
      <c r="N48" s="1032" t="e">
        <f>[5]GSS!DH49</f>
        <v>#DIV/0!</v>
      </c>
    </row>
    <row r="49" spans="1:14" ht="15.75">
      <c r="A49" s="1019"/>
      <c r="B49" s="324" t="s">
        <v>724</v>
      </c>
      <c r="C49" s="1030">
        <f>[5]GSS!CW50</f>
        <v>35</v>
      </c>
      <c r="D49" s="1031">
        <f>[5]GSS!CX50</f>
        <v>115.42</v>
      </c>
      <c r="E49" s="1030">
        <f>[5]GSS!CY50</f>
        <v>0</v>
      </c>
      <c r="F49" s="1031">
        <f>[5]GSS!CZ50</f>
        <v>0</v>
      </c>
      <c r="G49" s="1030">
        <f>[5]GSS!DA50</f>
        <v>0</v>
      </c>
      <c r="H49" s="1031">
        <f>[5]GSS!DB50</f>
        <v>0</v>
      </c>
      <c r="I49" s="1031">
        <f>[5]GSS!DC50</f>
        <v>0.94</v>
      </c>
      <c r="J49" s="1031">
        <f>[5]GSS!DD50</f>
        <v>0</v>
      </c>
      <c r="K49" s="1031">
        <f>[5]GSS!DE50</f>
        <v>0</v>
      </c>
      <c r="L49" s="1032">
        <f>[5]GSS!DF50</f>
        <v>0.81441691214694156</v>
      </c>
      <c r="M49" s="1032" t="e">
        <f>[5]GSS!DG50</f>
        <v>#DIV/0!</v>
      </c>
      <c r="N49" s="1032" t="e">
        <f>[5]GSS!DH50</f>
        <v>#DIV/0!</v>
      </c>
    </row>
    <row r="50" spans="1:14" ht="15.75">
      <c r="A50" s="1019"/>
      <c r="B50" s="324"/>
      <c r="C50" s="1030"/>
      <c r="D50" s="1031"/>
      <c r="E50" s="1030"/>
      <c r="F50" s="1031"/>
      <c r="G50" s="1030"/>
      <c r="H50" s="1031"/>
      <c r="I50" s="1031"/>
      <c r="J50" s="1031"/>
      <c r="K50" s="1031"/>
      <c r="L50" s="1032"/>
      <c r="M50" s="1032"/>
      <c r="N50" s="1032"/>
    </row>
    <row r="51" spans="1:14" ht="15.75">
      <c r="A51" s="1019" t="s">
        <v>682</v>
      </c>
      <c r="B51" s="324" t="s">
        <v>71</v>
      </c>
      <c r="C51" s="1033"/>
      <c r="D51" s="1034"/>
      <c r="E51" s="1033"/>
      <c r="F51" s="1034"/>
      <c r="G51" s="1033"/>
      <c r="H51" s="1034"/>
      <c r="I51" s="1034"/>
      <c r="J51" s="1034"/>
      <c r="K51" s="1034"/>
      <c r="L51" s="1032"/>
      <c r="M51" s="1032"/>
      <c r="N51" s="1032"/>
    </row>
    <row r="52" spans="1:14" ht="16.5">
      <c r="A52" s="1028">
        <v>40</v>
      </c>
      <c r="B52" s="1035" t="str">
        <f>[5]GSS!B53</f>
        <v xml:space="preserve">Kavery Grameena Bank </v>
      </c>
      <c r="C52" s="1030">
        <f>[5]GSS!CW53</f>
        <v>28</v>
      </c>
      <c r="D52" s="1031">
        <f>[5]GSS!CX53</f>
        <v>36</v>
      </c>
      <c r="E52" s="1030">
        <f>[5]GSS!CY53</f>
        <v>26</v>
      </c>
      <c r="F52" s="1031">
        <f>[5]GSS!CZ53</f>
        <v>130</v>
      </c>
      <c r="G52" s="1030">
        <f>[5]GSS!DA53</f>
        <v>88</v>
      </c>
      <c r="H52" s="1031">
        <f>[5]GSS!DB53</f>
        <v>138</v>
      </c>
      <c r="I52" s="1031">
        <f>[5]GSS!DC53</f>
        <v>0</v>
      </c>
      <c r="J52" s="1031">
        <f>[5]GSS!DD53</f>
        <v>0</v>
      </c>
      <c r="K52" s="1031">
        <f>[5]GSS!DE53</f>
        <v>0</v>
      </c>
      <c r="L52" s="1032">
        <f>[5]GSS!DF53</f>
        <v>0</v>
      </c>
      <c r="M52" s="1032">
        <f>[5]GSS!DG53</f>
        <v>0</v>
      </c>
      <c r="N52" s="1032">
        <f>[5]GSS!DH53</f>
        <v>0</v>
      </c>
    </row>
    <row r="53" spans="1:14" ht="16.5">
      <c r="A53" s="1028">
        <v>41</v>
      </c>
      <c r="B53" s="1035" t="str">
        <f>[5]GSS!B54</f>
        <v>Pragathi Krishna  Grameena Bank</v>
      </c>
      <c r="C53" s="1030">
        <f>[5]GSS!CW54</f>
        <v>138</v>
      </c>
      <c r="D53" s="1031">
        <f>[5]GSS!CX54</f>
        <v>502.2</v>
      </c>
      <c r="E53" s="1030">
        <f>[5]GSS!CY54</f>
        <v>168</v>
      </c>
      <c r="F53" s="1031">
        <f>[5]GSS!CZ54</f>
        <v>783.01</v>
      </c>
      <c r="G53" s="1030">
        <f>[5]GSS!DA54</f>
        <v>179</v>
      </c>
      <c r="H53" s="1031">
        <f>[5]GSS!DB54</f>
        <v>651.34</v>
      </c>
      <c r="I53" s="1031">
        <f>[5]GSS!DC54</f>
        <v>84.31</v>
      </c>
      <c r="J53" s="1031">
        <f>[5]GSS!DD54</f>
        <v>169.66</v>
      </c>
      <c r="K53" s="1031">
        <f>[5]GSS!DE54</f>
        <v>126.98</v>
      </c>
      <c r="L53" s="1032">
        <f>[5]GSS!DF54</f>
        <v>16.788132218239745</v>
      </c>
      <c r="M53" s="1032">
        <f>[5]GSS!DG54</f>
        <v>21.667667079603071</v>
      </c>
      <c r="N53" s="1032">
        <f>[5]GSS!DH54</f>
        <v>19.49519452206221</v>
      </c>
    </row>
    <row r="54" spans="1:14" ht="16.5">
      <c r="A54" s="1028">
        <v>42</v>
      </c>
      <c r="B54" s="1035" t="str">
        <f>[5]GSS!B55</f>
        <v>Karnataka Vikas Grameena Bank</v>
      </c>
      <c r="C54" s="1030">
        <f>[5]GSS!CW55</f>
        <v>0</v>
      </c>
      <c r="D54" s="1031">
        <f>[5]GSS!CX55</f>
        <v>0</v>
      </c>
      <c r="E54" s="1030">
        <f>[5]GSS!CY55</f>
        <v>0</v>
      </c>
      <c r="F54" s="1031">
        <f>[5]GSS!CZ55</f>
        <v>0</v>
      </c>
      <c r="G54" s="1030">
        <f>[5]GSS!DA55</f>
        <v>0</v>
      </c>
      <c r="H54" s="1031">
        <f>[5]GSS!DB55</f>
        <v>0</v>
      </c>
      <c r="I54" s="1031">
        <f>[5]GSS!DC55</f>
        <v>0</v>
      </c>
      <c r="J54" s="1031">
        <f>[5]GSS!DD55</f>
        <v>0</v>
      </c>
      <c r="K54" s="1031">
        <f>[5]GSS!DE55</f>
        <v>0</v>
      </c>
      <c r="L54" s="1032" t="e">
        <f>[5]GSS!DF55</f>
        <v>#DIV/0!</v>
      </c>
      <c r="M54" s="1032" t="e">
        <f>[5]GSS!DG55</f>
        <v>#DIV/0!</v>
      </c>
      <c r="N54" s="1032" t="e">
        <f>[5]GSS!DH55</f>
        <v>#DIV/0!</v>
      </c>
    </row>
    <row r="55" spans="1:14" ht="15.75">
      <c r="A55" s="1019"/>
      <c r="B55" s="324" t="s">
        <v>72</v>
      </c>
      <c r="C55" s="1030">
        <f>[5]GSS!CW56</f>
        <v>166</v>
      </c>
      <c r="D55" s="1031">
        <f>[5]GSS!CX56</f>
        <v>538.20000000000005</v>
      </c>
      <c r="E55" s="1030">
        <f>[5]GSS!CY56</f>
        <v>194</v>
      </c>
      <c r="F55" s="1031">
        <f>[5]GSS!CZ56</f>
        <v>913.01</v>
      </c>
      <c r="G55" s="1030">
        <f>[5]GSS!DA56</f>
        <v>267</v>
      </c>
      <c r="H55" s="1031">
        <f>[5]GSS!DB56</f>
        <v>789.34</v>
      </c>
      <c r="I55" s="1031">
        <f>[5]GSS!DC56</f>
        <v>84.31</v>
      </c>
      <c r="J55" s="1031">
        <f>[5]GSS!DD56</f>
        <v>169.66</v>
      </c>
      <c r="K55" s="1031">
        <f>[5]GSS!DE56</f>
        <v>126.98</v>
      </c>
      <c r="L55" s="1032">
        <f>[5]GSS!DF56</f>
        <v>15.66518023039762</v>
      </c>
      <c r="M55" s="1032">
        <f>[5]GSS!DG56</f>
        <v>18.582490881808521</v>
      </c>
      <c r="N55" s="1032">
        <f>[5]GSS!DH56</f>
        <v>16.086857374515418</v>
      </c>
    </row>
    <row r="56" spans="1:14" ht="15.75">
      <c r="A56" s="1019"/>
      <c r="B56" s="324" t="s">
        <v>725</v>
      </c>
      <c r="C56" s="1036">
        <f>[5]GSS!CW58</f>
        <v>3095</v>
      </c>
      <c r="D56" s="45">
        <f>[5]GSS!CX58</f>
        <v>16050.94</v>
      </c>
      <c r="E56" s="1036">
        <f>[5]GSS!CY58</f>
        <v>1066</v>
      </c>
      <c r="F56" s="45">
        <f>[5]GSS!CZ58</f>
        <v>2543.0100000000002</v>
      </c>
      <c r="G56" s="1036">
        <f>[5]GSS!DA58</f>
        <v>2996</v>
      </c>
      <c r="H56" s="45">
        <f>[5]GSS!DB58</f>
        <v>12588.54</v>
      </c>
      <c r="I56" s="45">
        <f>[5]GSS!DC58</f>
        <v>5463.41</v>
      </c>
      <c r="J56" s="45">
        <f>[5]GSS!DD58</f>
        <v>1639.66</v>
      </c>
      <c r="K56" s="45">
        <f>[5]GSS!DE58</f>
        <v>2036.06</v>
      </c>
      <c r="L56" s="1032">
        <f>[5]GSS!DF58</f>
        <v>34.037944195168627</v>
      </c>
      <c r="M56" s="1032">
        <f>[5]GSS!DG58</f>
        <v>64.477135363211318</v>
      </c>
      <c r="N56" s="1032">
        <f>[5]GSS!DH58</f>
        <v>16.173916911730828</v>
      </c>
    </row>
    <row r="57" spans="1:14" ht="15.75">
      <c r="A57" s="1019"/>
      <c r="B57" s="324" t="s">
        <v>748</v>
      </c>
      <c r="C57" s="1036">
        <f>[5]GSS!CW60</f>
        <v>2929</v>
      </c>
      <c r="D57" s="45">
        <f>[5]GSS!CX60</f>
        <v>15512.74</v>
      </c>
      <c r="E57" s="1036">
        <f>[5]GSS!CY60</f>
        <v>872</v>
      </c>
      <c r="F57" s="45">
        <f>[5]GSS!CZ60</f>
        <v>1630</v>
      </c>
      <c r="G57" s="1036">
        <f>[5]GSS!DA60</f>
        <v>2729</v>
      </c>
      <c r="H57" s="45">
        <f>[5]GSS!DB60</f>
        <v>11799.2</v>
      </c>
      <c r="I57" s="45">
        <f>[5]GSS!DC60</f>
        <v>5379.0999999999995</v>
      </c>
      <c r="J57" s="45">
        <f>[5]GSS!DD60</f>
        <v>1470</v>
      </c>
      <c r="K57" s="45">
        <f>[5]GSS!DE60</f>
        <v>1909.08</v>
      </c>
      <c r="L57" s="1032">
        <f>[5]GSS!DF60</f>
        <v>34.675370050680918</v>
      </c>
      <c r="M57" s="1032">
        <f>[5]GSS!DG60</f>
        <v>90.184049079754601</v>
      </c>
      <c r="N57" s="1032">
        <f>[5]GSS!DH60</f>
        <v>16.179740999389789</v>
      </c>
    </row>
    <row r="58" spans="1:14" ht="15.75">
      <c r="A58" s="1019" t="s">
        <v>749</v>
      </c>
      <c r="B58" s="324" t="s">
        <v>76</v>
      </c>
      <c r="C58" s="1030"/>
      <c r="D58" s="1031"/>
      <c r="E58" s="1030"/>
      <c r="F58" s="1031"/>
      <c r="G58" s="1030"/>
      <c r="H58" s="1031"/>
      <c r="I58" s="1031"/>
      <c r="J58" s="1031"/>
      <c r="K58" s="1031"/>
      <c r="L58" s="1032"/>
      <c r="M58" s="1032"/>
      <c r="N58" s="1032"/>
    </row>
    <row r="59" spans="1:14" ht="16.5">
      <c r="A59" s="1028">
        <v>43</v>
      </c>
      <c r="B59" s="1035" t="str">
        <f>[5]GSS!B63</f>
        <v>KSCARD Bk.Ltd</v>
      </c>
      <c r="C59" s="1030">
        <f>[5]GSS!CW63</f>
        <v>0</v>
      </c>
      <c r="D59" s="1031">
        <f>[5]GSS!CX63</f>
        <v>0</v>
      </c>
      <c r="E59" s="1030">
        <f>[5]GSS!CY63</f>
        <v>0</v>
      </c>
      <c r="F59" s="1031">
        <f>[5]GSS!CZ63</f>
        <v>0</v>
      </c>
      <c r="G59" s="1030">
        <f>[5]GSS!DA63</f>
        <v>0</v>
      </c>
      <c r="H59" s="1031">
        <f>[5]GSS!DB63</f>
        <v>0</v>
      </c>
      <c r="I59" s="1031">
        <f>[5]GSS!DC63</f>
        <v>0</v>
      </c>
      <c r="J59" s="1031">
        <f>[5]GSS!DD63</f>
        <v>0</v>
      </c>
      <c r="K59" s="1031">
        <f>[5]GSS!DE63</f>
        <v>0</v>
      </c>
      <c r="L59" s="1032" t="e">
        <f>[5]GSS!DF63</f>
        <v>#DIV/0!</v>
      </c>
      <c r="M59" s="1032" t="e">
        <f>[5]GSS!DG63</f>
        <v>#DIV/0!</v>
      </c>
      <c r="N59" s="1032" t="e">
        <f>[5]GSS!DH63</f>
        <v>#DIV/0!</v>
      </c>
    </row>
    <row r="60" spans="1:14" ht="16.5">
      <c r="A60" s="1028">
        <v>44</v>
      </c>
      <c r="B60" s="1035" t="str">
        <f>[5]GSS!B64</f>
        <v xml:space="preserve">K.S.Coop Apex Bank ltd </v>
      </c>
      <c r="C60" s="1030">
        <f>[5]GSS!CW64</f>
        <v>0</v>
      </c>
      <c r="D60" s="1031">
        <f>[5]GSS!CX64</f>
        <v>0</v>
      </c>
      <c r="E60" s="1030">
        <f>[5]GSS!CY64</f>
        <v>0</v>
      </c>
      <c r="F60" s="1031">
        <f>[5]GSS!CZ64</f>
        <v>0</v>
      </c>
      <c r="G60" s="1030">
        <f>[5]GSS!DA64</f>
        <v>0</v>
      </c>
      <c r="H60" s="1031">
        <f>[5]GSS!DB64</f>
        <v>0</v>
      </c>
      <c r="I60" s="1031">
        <f>[5]GSS!DC64</f>
        <v>0</v>
      </c>
      <c r="J60" s="1031">
        <f>[5]GSS!DD64</f>
        <v>0</v>
      </c>
      <c r="K60" s="1031">
        <f>[5]GSS!DE64</f>
        <v>0</v>
      </c>
      <c r="L60" s="1032" t="e">
        <f>[5]GSS!DF64</f>
        <v>#DIV/0!</v>
      </c>
      <c r="M60" s="1032" t="e">
        <f>[5]GSS!DG64</f>
        <v>#DIV/0!</v>
      </c>
      <c r="N60" s="1032" t="e">
        <f>[5]GSS!DH64</f>
        <v>#DIV/0!</v>
      </c>
    </row>
    <row r="61" spans="1:14" ht="16.5">
      <c r="A61" s="1028">
        <v>45</v>
      </c>
      <c r="B61" s="1035" t="str">
        <f>[5]GSS!B65</f>
        <v>Indl.Co.Op.Bank ltd.</v>
      </c>
      <c r="C61" s="1030">
        <f>[5]GSS!CW65</f>
        <v>0</v>
      </c>
      <c r="D61" s="1031">
        <f>[5]GSS!CX65</f>
        <v>0</v>
      </c>
      <c r="E61" s="1030">
        <f>[5]GSS!CY65</f>
        <v>0</v>
      </c>
      <c r="F61" s="1031">
        <f>[5]GSS!CZ65</f>
        <v>0</v>
      </c>
      <c r="G61" s="1030">
        <f>[5]GSS!DA65</f>
        <v>0</v>
      </c>
      <c r="H61" s="1031">
        <f>[5]GSS!DB65</f>
        <v>0</v>
      </c>
      <c r="I61" s="1031">
        <f>[5]GSS!DC65</f>
        <v>0</v>
      </c>
      <c r="J61" s="1031">
        <f>[5]GSS!DD65</f>
        <v>0</v>
      </c>
      <c r="K61" s="1031">
        <f>[5]GSS!DE65</f>
        <v>0</v>
      </c>
      <c r="L61" s="1032" t="e">
        <f>[5]GSS!DF65</f>
        <v>#DIV/0!</v>
      </c>
      <c r="M61" s="1032" t="e">
        <f>[5]GSS!DG65</f>
        <v>#DIV/0!</v>
      </c>
      <c r="N61" s="1032" t="e">
        <f>[5]GSS!DH65</f>
        <v>#DIV/0!</v>
      </c>
    </row>
    <row r="62" spans="1:14" ht="15.75">
      <c r="A62" s="1019"/>
      <c r="B62" s="324" t="s">
        <v>171</v>
      </c>
      <c r="C62" s="1030">
        <f>[5]GSS!CW66</f>
        <v>0</v>
      </c>
      <c r="D62" s="1031">
        <f>[5]GSS!CX66</f>
        <v>0</v>
      </c>
      <c r="E62" s="1030">
        <f>[5]GSS!CY66</f>
        <v>0</v>
      </c>
      <c r="F62" s="1031">
        <f>[5]GSS!CZ66</f>
        <v>0</v>
      </c>
      <c r="G62" s="1030">
        <f>[5]GSS!DA66</f>
        <v>0</v>
      </c>
      <c r="H62" s="1031">
        <f>[5]GSS!DB66</f>
        <v>0</v>
      </c>
      <c r="I62" s="1031">
        <f>[5]GSS!DC66</f>
        <v>0</v>
      </c>
      <c r="J62" s="1031">
        <f>[5]GSS!DD66</f>
        <v>0</v>
      </c>
      <c r="K62" s="1031">
        <f>[5]GSS!DE66</f>
        <v>0</v>
      </c>
      <c r="L62" s="1032" t="e">
        <f>[5]GSS!DF66</f>
        <v>#DIV/0!</v>
      </c>
      <c r="M62" s="1032" t="e">
        <f>[5]GSS!DG66</f>
        <v>#DIV/0!</v>
      </c>
      <c r="N62" s="1032" t="e">
        <f>[5]GSS!DH66</f>
        <v>#DIV/0!</v>
      </c>
    </row>
    <row r="63" spans="1:14" ht="15.75">
      <c r="A63" s="1028">
        <v>46</v>
      </c>
      <c r="B63" s="1037" t="str">
        <f>[5]GSS!B67</f>
        <v>KSFC</v>
      </c>
      <c r="C63" s="1030">
        <f>[5]GSS!CW67</f>
        <v>0</v>
      </c>
      <c r="D63" s="1031">
        <f>[5]GSS!CX67</f>
        <v>0</v>
      </c>
      <c r="E63" s="1030">
        <f>[5]GSS!CY67</f>
        <v>0</v>
      </c>
      <c r="F63" s="1031">
        <f>[5]GSS!CZ67</f>
        <v>0</v>
      </c>
      <c r="G63" s="1030">
        <f>[5]GSS!DA67</f>
        <v>0</v>
      </c>
      <c r="H63" s="1031">
        <f>[5]GSS!DB67</f>
        <v>0</v>
      </c>
      <c r="I63" s="1031">
        <f>[5]GSS!DC67</f>
        <v>0</v>
      </c>
      <c r="J63" s="1031">
        <f>[5]GSS!DD67</f>
        <v>0</v>
      </c>
      <c r="K63" s="1031">
        <f>[5]GSS!DE67</f>
        <v>0</v>
      </c>
      <c r="L63" s="1032" t="e">
        <f>[5]GSS!DF67</f>
        <v>#DIV/0!</v>
      </c>
      <c r="M63" s="1032" t="e">
        <f>[5]GSS!DG67</f>
        <v>#DIV/0!</v>
      </c>
      <c r="N63" s="1032" t="e">
        <f>[5]GSS!DH67</f>
        <v>#DIV/0!</v>
      </c>
    </row>
    <row r="64" spans="1:14" ht="15.75">
      <c r="A64" s="1038"/>
      <c r="B64" s="324" t="s">
        <v>750</v>
      </c>
      <c r="C64" s="1030">
        <f>[5]GSS!CW68</f>
        <v>0</v>
      </c>
      <c r="D64" s="1031">
        <f>[5]GSS!CX68</f>
        <v>0</v>
      </c>
      <c r="E64" s="1030">
        <f>[5]GSS!CY68</f>
        <v>0</v>
      </c>
      <c r="F64" s="1031">
        <f>[5]GSS!CZ68</f>
        <v>0</v>
      </c>
      <c r="G64" s="1030">
        <f>[5]GSS!DA68</f>
        <v>0</v>
      </c>
      <c r="H64" s="1031">
        <f>[5]GSS!DB68</f>
        <v>0</v>
      </c>
      <c r="I64" s="1031">
        <f>[5]GSS!DC68</f>
        <v>0</v>
      </c>
      <c r="J64" s="1031">
        <f>[5]GSS!DD68</f>
        <v>0</v>
      </c>
      <c r="K64" s="1031">
        <f>[5]GSS!DE68</f>
        <v>0</v>
      </c>
      <c r="L64" s="1032" t="e">
        <f>[5]GSS!DF68</f>
        <v>#DIV/0!</v>
      </c>
      <c r="M64" s="1032" t="e">
        <f>[5]GSS!DG68</f>
        <v>#DIV/0!</v>
      </c>
      <c r="N64" s="1032" t="e">
        <f>[5]GSS!DH68</f>
        <v>#DIV/0!</v>
      </c>
    </row>
    <row r="65" spans="1:14" ht="15.75">
      <c r="A65" s="1038" t="s">
        <v>234</v>
      </c>
      <c r="B65" s="324" t="s">
        <v>80</v>
      </c>
      <c r="C65" s="1030"/>
      <c r="D65" s="1031"/>
      <c r="E65" s="1030"/>
      <c r="F65" s="1031"/>
      <c r="G65" s="1030"/>
      <c r="H65" s="1031"/>
      <c r="I65" s="1031"/>
      <c r="J65" s="1031"/>
      <c r="K65" s="1031"/>
      <c r="L65" s="1032"/>
      <c r="M65" s="1032"/>
      <c r="N65" s="1032"/>
    </row>
    <row r="66" spans="1:14" ht="15.75">
      <c r="A66" s="1028">
        <v>47</v>
      </c>
      <c r="B66" s="322" t="str">
        <f>[5]GSS!B70</f>
        <v>Equitas Small Finance Bank</v>
      </c>
      <c r="C66" s="1031">
        <f>[5]GSS!CW70</f>
        <v>0</v>
      </c>
      <c r="D66" s="1031">
        <f>[5]GSS!CX70</f>
        <v>0</v>
      </c>
      <c r="E66" s="1031">
        <f>[5]GSS!CY70</f>
        <v>0</v>
      </c>
      <c r="F66" s="1031">
        <f>[5]GSS!CZ70</f>
        <v>0</v>
      </c>
      <c r="G66" s="1031">
        <f>[5]GSS!DA70</f>
        <v>0</v>
      </c>
      <c r="H66" s="1031">
        <f>[5]GSS!DB70</f>
        <v>0</v>
      </c>
      <c r="I66" s="1031">
        <f>[5]GSS!DC70</f>
        <v>0</v>
      </c>
      <c r="J66" s="1031">
        <f>[5]GSS!DD70</f>
        <v>0</v>
      </c>
      <c r="K66" s="1031">
        <f>[5]GSS!DE70</f>
        <v>0</v>
      </c>
      <c r="L66" s="1032" t="e">
        <f>[5]GSS!DF70</f>
        <v>#DIV/0!</v>
      </c>
      <c r="M66" s="1032" t="e">
        <f>[5]GSS!DG70</f>
        <v>#DIV/0!</v>
      </c>
      <c r="N66" s="1032" t="e">
        <f>[5]GSS!DH70</f>
        <v>#DIV/0!</v>
      </c>
    </row>
    <row r="67" spans="1:14" ht="15.75">
      <c r="A67" s="1028">
        <v>48</v>
      </c>
      <c r="B67" s="322" t="str">
        <f>[5]GSS!B71</f>
        <v>Ujjivan Small Finnance</v>
      </c>
      <c r="C67" s="1031">
        <f>[5]GSS!CW71</f>
        <v>0</v>
      </c>
      <c r="D67" s="1031">
        <f>[5]GSS!CX71</f>
        <v>0</v>
      </c>
      <c r="E67" s="1031">
        <f>[5]GSS!CY71</f>
        <v>0</v>
      </c>
      <c r="F67" s="1031">
        <f>[5]GSS!CZ71</f>
        <v>0</v>
      </c>
      <c r="G67" s="1031">
        <f>[5]GSS!DA71</f>
        <v>0</v>
      </c>
      <c r="H67" s="1031">
        <f>[5]GSS!DB71</f>
        <v>0</v>
      </c>
      <c r="I67" s="1031">
        <f>[5]GSS!DC71</f>
        <v>0</v>
      </c>
      <c r="J67" s="1031">
        <f>[5]GSS!DD71</f>
        <v>0</v>
      </c>
      <c r="K67" s="1031">
        <f>[5]GSS!DE71</f>
        <v>0</v>
      </c>
      <c r="L67" s="1032" t="e">
        <f>[5]GSS!DF71</f>
        <v>#DIV/0!</v>
      </c>
      <c r="M67" s="1032" t="e">
        <f>[5]GSS!DG71</f>
        <v>#DIV/0!</v>
      </c>
      <c r="N67" s="1032" t="e">
        <f>[5]GSS!DH71</f>
        <v>#DIV/0!</v>
      </c>
    </row>
    <row r="68" spans="1:14" ht="15.75">
      <c r="A68" s="1038"/>
      <c r="B68" s="324" t="s">
        <v>751</v>
      </c>
      <c r="C68" s="1030">
        <f>SUM(C66:C67)</f>
        <v>0</v>
      </c>
      <c r="D68" s="1030">
        <f t="shared" ref="D68:K68" si="0">SUM(D66:D67)</f>
        <v>0</v>
      </c>
      <c r="E68" s="1030">
        <f t="shared" si="0"/>
        <v>0</v>
      </c>
      <c r="F68" s="1030">
        <f t="shared" si="0"/>
        <v>0</v>
      </c>
      <c r="G68" s="1030">
        <f t="shared" si="0"/>
        <v>0</v>
      </c>
      <c r="H68" s="1030">
        <f t="shared" si="0"/>
        <v>0</v>
      </c>
      <c r="I68" s="1030">
        <f t="shared" si="0"/>
        <v>0</v>
      </c>
      <c r="J68" s="1030">
        <f t="shared" si="0"/>
        <v>0</v>
      </c>
      <c r="K68" s="1030">
        <f t="shared" si="0"/>
        <v>0</v>
      </c>
      <c r="L68" s="1032" t="e">
        <f>[5]GSS!DF72</f>
        <v>#DIV/0!</v>
      </c>
      <c r="M68" s="1032" t="e">
        <f>[5]GSS!DG72</f>
        <v>#DIV/0!</v>
      </c>
      <c r="N68" s="1032" t="e">
        <f>[5]GSS!DH72</f>
        <v>#DIV/0!</v>
      </c>
    </row>
    <row r="69" spans="1:14" ht="15.75">
      <c r="A69" s="1019"/>
      <c r="B69" s="324" t="s">
        <v>214</v>
      </c>
      <c r="C69" s="1031">
        <f>[5]GSS!CW73</f>
        <v>3095</v>
      </c>
      <c r="D69" s="45">
        <f>[5]GSS!CX73</f>
        <v>16050.94</v>
      </c>
      <c r="E69" s="1036">
        <f>[5]GSS!CY73</f>
        <v>1066</v>
      </c>
      <c r="F69" s="45">
        <f>[5]GSS!CZ73</f>
        <v>2543.0100000000002</v>
      </c>
      <c r="G69" s="1036">
        <f>[5]GSS!DA73</f>
        <v>2996</v>
      </c>
      <c r="H69" s="45">
        <f>[5]GSS!DB73</f>
        <v>12588.54</v>
      </c>
      <c r="I69" s="45">
        <f>[5]GSS!DC73</f>
        <v>5463.41</v>
      </c>
      <c r="J69" s="45">
        <f>[5]GSS!DD73</f>
        <v>1639.66</v>
      </c>
      <c r="K69" s="45">
        <f>[5]GSS!DE73</f>
        <v>2036.06</v>
      </c>
      <c r="L69" s="1032">
        <f>[5]GSS!DF73</f>
        <v>34.037944195168627</v>
      </c>
      <c r="M69" s="1032">
        <f>[5]GSS!DG73</f>
        <v>64.477135363211318</v>
      </c>
      <c r="N69" s="1032">
        <f>[5]GSS!DH73</f>
        <v>16.173916911730828</v>
      </c>
    </row>
  </sheetData>
  <mergeCells count="8">
    <mergeCell ref="A1:N1"/>
    <mergeCell ref="A2:N2"/>
    <mergeCell ref="C3:H3"/>
    <mergeCell ref="I3:K3"/>
    <mergeCell ref="L3:N3"/>
    <mergeCell ref="C5:D5"/>
    <mergeCell ref="E5:F5"/>
    <mergeCell ref="G5:H5"/>
  </mergeCell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80"/>
  <sheetViews>
    <sheetView workbookViewId="0">
      <selection activeCell="R19" sqref="R19"/>
    </sheetView>
  </sheetViews>
  <sheetFormatPr defaultRowHeight="12.75"/>
  <cols>
    <col min="1" max="1" width="4" style="902" bestFit="1" customWidth="1"/>
    <col min="2" max="2" width="26" style="902" customWidth="1"/>
    <col min="3" max="3" width="9.85546875" style="902" customWidth="1"/>
    <col min="4" max="4" width="10.140625" style="986" customWidth="1"/>
    <col min="5" max="5" width="8.42578125" style="902" customWidth="1"/>
    <col min="6" max="6" width="8" style="986" customWidth="1"/>
    <col min="7" max="7" width="7.140625" style="902" customWidth="1"/>
    <col min="8" max="8" width="9" style="986" bestFit="1" customWidth="1"/>
    <col min="9" max="9" width="9.7109375" style="902" customWidth="1"/>
    <col min="10" max="10" width="10.140625" style="986" customWidth="1"/>
    <col min="11" max="11" width="8" style="902" customWidth="1"/>
    <col min="12" max="12" width="10" style="902" customWidth="1"/>
    <col min="13" max="13" width="9.28515625" style="902" bestFit="1" customWidth="1"/>
    <col min="14" max="14" width="10.42578125" style="902" customWidth="1"/>
    <col min="15" max="16384" width="9.140625" style="902"/>
  </cols>
  <sheetData>
    <row r="1" spans="1:14" ht="14.25">
      <c r="A1" s="1044"/>
      <c r="B1" s="1044"/>
      <c r="C1" s="1044"/>
      <c r="D1" s="1044"/>
      <c r="E1" s="1044"/>
      <c r="F1" s="1044"/>
      <c r="G1" s="1044"/>
      <c r="H1" s="1044"/>
      <c r="I1" s="1044"/>
      <c r="J1" s="1044"/>
    </row>
    <row r="2" spans="1:14" ht="20.25" customHeight="1">
      <c r="A2" s="1045" t="s">
        <v>774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</row>
    <row r="3" spans="1:14" ht="18.75" customHeight="1">
      <c r="A3" s="1046" t="s">
        <v>753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</row>
    <row r="4" spans="1:14" ht="24" customHeight="1">
      <c r="A4" s="1047" t="s">
        <v>754</v>
      </c>
      <c r="B4" s="1047"/>
      <c r="C4" s="1047"/>
      <c r="D4" s="1047"/>
      <c r="E4" s="1047"/>
      <c r="F4" s="1047"/>
      <c r="G4" s="1047"/>
      <c r="H4" s="1047"/>
      <c r="I4" s="1047"/>
      <c r="J4" s="1047"/>
    </row>
    <row r="5" spans="1:14" ht="54" customHeight="1">
      <c r="A5" s="1048" t="s">
        <v>1</v>
      </c>
      <c r="B5" s="1049" t="s">
        <v>51</v>
      </c>
      <c r="C5" s="1050" t="s">
        <v>755</v>
      </c>
      <c r="D5" s="1050"/>
      <c r="E5" s="1050" t="s">
        <v>756</v>
      </c>
      <c r="F5" s="1050"/>
      <c r="G5" s="1050" t="s">
        <v>757</v>
      </c>
      <c r="H5" s="1050"/>
      <c r="I5" s="1050" t="s">
        <v>758</v>
      </c>
      <c r="J5" s="1050"/>
      <c r="K5" s="1021" t="s">
        <v>759</v>
      </c>
      <c r="L5" s="1051" t="s">
        <v>760</v>
      </c>
      <c r="M5" s="1021" t="s">
        <v>761</v>
      </c>
      <c r="N5" s="1052" t="s">
        <v>762</v>
      </c>
    </row>
    <row r="6" spans="1:14" s="966" customFormat="1">
      <c r="A6" s="1053"/>
      <c r="B6" s="1054"/>
      <c r="C6" s="1055" t="s">
        <v>654</v>
      </c>
      <c r="D6" s="1056" t="s">
        <v>706</v>
      </c>
      <c r="E6" s="1055" t="s">
        <v>654</v>
      </c>
      <c r="F6" s="1056" t="s">
        <v>706</v>
      </c>
      <c r="G6" s="1055" t="s">
        <v>654</v>
      </c>
      <c r="H6" s="1056" t="s">
        <v>706</v>
      </c>
      <c r="I6" s="1055" t="s">
        <v>654</v>
      </c>
      <c r="J6" s="1056" t="s">
        <v>706</v>
      </c>
      <c r="K6" s="1021" t="s">
        <v>654</v>
      </c>
      <c r="L6" s="1051" t="s">
        <v>654</v>
      </c>
      <c r="M6" s="1021" t="s">
        <v>654</v>
      </c>
      <c r="N6" s="1057" t="s">
        <v>654</v>
      </c>
    </row>
    <row r="7" spans="1:14" ht="15">
      <c r="A7" s="967" t="s">
        <v>62</v>
      </c>
      <c r="B7" s="968" t="s">
        <v>719</v>
      </c>
      <c r="C7" s="969"/>
      <c r="D7" s="970"/>
      <c r="E7" s="969"/>
      <c r="F7" s="970"/>
      <c r="G7" s="969"/>
      <c r="H7" s="970"/>
      <c r="I7" s="969"/>
      <c r="J7" s="970"/>
      <c r="K7" s="969"/>
      <c r="L7" s="969"/>
      <c r="M7" s="969"/>
      <c r="N7" s="969"/>
    </row>
    <row r="8" spans="1:14" ht="18" customHeight="1">
      <c r="A8" s="971">
        <v>1</v>
      </c>
      <c r="B8" s="972" t="s">
        <v>136</v>
      </c>
      <c r="C8" s="969">
        <v>0</v>
      </c>
      <c r="D8" s="970">
        <v>0</v>
      </c>
      <c r="E8" s="969">
        <v>0</v>
      </c>
      <c r="F8" s="970">
        <v>0</v>
      </c>
      <c r="G8" s="969">
        <v>0</v>
      </c>
      <c r="H8" s="970">
        <v>0</v>
      </c>
      <c r="I8" s="969">
        <v>0</v>
      </c>
      <c r="J8" s="970">
        <v>0</v>
      </c>
      <c r="K8" s="1058">
        <f>I8-L8-M8</f>
        <v>0</v>
      </c>
      <c r="L8" s="1058">
        <v>0</v>
      </c>
      <c r="M8" s="1058">
        <v>0</v>
      </c>
      <c r="N8" s="969">
        <f>K8+L8+M8</f>
        <v>0</v>
      </c>
    </row>
    <row r="9" spans="1:14" ht="18" customHeight="1">
      <c r="A9" s="971">
        <v>2</v>
      </c>
      <c r="B9" s="972" t="s">
        <v>11</v>
      </c>
      <c r="C9" s="969">
        <v>1</v>
      </c>
      <c r="D9" s="970">
        <v>35</v>
      </c>
      <c r="E9" s="969">
        <v>0</v>
      </c>
      <c r="F9" s="970">
        <v>0</v>
      </c>
      <c r="G9" s="969">
        <v>0</v>
      </c>
      <c r="H9" s="970">
        <v>0</v>
      </c>
      <c r="I9" s="969">
        <v>1</v>
      </c>
      <c r="J9" s="970">
        <v>35</v>
      </c>
      <c r="K9" s="1058">
        <f t="shared" ref="K9:K69" si="0">I9-L9-M9</f>
        <v>0</v>
      </c>
      <c r="L9" s="1058">
        <v>1</v>
      </c>
      <c r="M9" s="1058">
        <v>0</v>
      </c>
      <c r="N9" s="969">
        <f t="shared" ref="N9:N69" si="1">K9+L9+M9</f>
        <v>1</v>
      </c>
    </row>
    <row r="10" spans="1:14" ht="18" customHeight="1">
      <c r="A10" s="971">
        <v>3</v>
      </c>
      <c r="B10" s="972" t="s">
        <v>13</v>
      </c>
      <c r="C10" s="969">
        <v>1551</v>
      </c>
      <c r="D10" s="970">
        <v>14609</v>
      </c>
      <c r="E10" s="969">
        <v>43</v>
      </c>
      <c r="F10" s="970">
        <v>89</v>
      </c>
      <c r="G10" s="969">
        <v>57</v>
      </c>
      <c r="H10" s="970">
        <v>77</v>
      </c>
      <c r="I10" s="969">
        <v>1537</v>
      </c>
      <c r="J10" s="970">
        <v>14621</v>
      </c>
      <c r="K10" s="1058">
        <f t="shared" si="0"/>
        <v>1366</v>
      </c>
      <c r="L10" s="1058">
        <v>119</v>
      </c>
      <c r="M10" s="1058">
        <v>52</v>
      </c>
      <c r="N10" s="969">
        <f t="shared" si="1"/>
        <v>1537</v>
      </c>
    </row>
    <row r="11" spans="1:14" ht="18" customHeight="1">
      <c r="A11" s="971">
        <v>4</v>
      </c>
      <c r="B11" s="972" t="s">
        <v>8</v>
      </c>
      <c r="C11" s="969">
        <v>16523</v>
      </c>
      <c r="D11" s="970">
        <v>16444</v>
      </c>
      <c r="E11" s="969">
        <v>0</v>
      </c>
      <c r="F11" s="970">
        <v>0</v>
      </c>
      <c r="G11" s="969">
        <v>0</v>
      </c>
      <c r="H11" s="970">
        <v>0</v>
      </c>
      <c r="I11" s="969">
        <v>16523</v>
      </c>
      <c r="J11" s="970">
        <v>16444</v>
      </c>
      <c r="K11" s="1058">
        <f t="shared" si="0"/>
        <v>0</v>
      </c>
      <c r="L11" s="1058">
        <v>16523</v>
      </c>
      <c r="M11" s="1058">
        <v>0</v>
      </c>
      <c r="N11" s="969">
        <f t="shared" si="1"/>
        <v>16523</v>
      </c>
    </row>
    <row r="12" spans="1:14" ht="18" customHeight="1">
      <c r="A12" s="971">
        <v>5</v>
      </c>
      <c r="B12" s="972" t="s">
        <v>9</v>
      </c>
      <c r="C12" s="969">
        <v>1281</v>
      </c>
      <c r="D12" s="970">
        <v>698.3</v>
      </c>
      <c r="E12" s="969">
        <v>0</v>
      </c>
      <c r="F12" s="970">
        <v>0</v>
      </c>
      <c r="G12" s="969">
        <v>0</v>
      </c>
      <c r="H12" s="970">
        <v>0</v>
      </c>
      <c r="I12" s="969">
        <v>1281</v>
      </c>
      <c r="J12" s="970">
        <v>698.3</v>
      </c>
      <c r="K12" s="1058">
        <f t="shared" si="0"/>
        <v>439</v>
      </c>
      <c r="L12" s="1058">
        <v>391</v>
      </c>
      <c r="M12" s="1058">
        <v>451</v>
      </c>
      <c r="N12" s="969">
        <f t="shared" si="1"/>
        <v>1281</v>
      </c>
    </row>
    <row r="13" spans="1:14" ht="18" customHeight="1">
      <c r="A13" s="967"/>
      <c r="B13" s="968" t="s">
        <v>720</v>
      </c>
      <c r="C13" s="978">
        <f t="shared" ref="C13:J13" si="2">SUM(C8:C12)</f>
        <v>19356</v>
      </c>
      <c r="D13" s="818">
        <f t="shared" si="2"/>
        <v>31786.3</v>
      </c>
      <c r="E13" s="978">
        <f t="shared" si="2"/>
        <v>43</v>
      </c>
      <c r="F13" s="818">
        <f t="shared" si="2"/>
        <v>89</v>
      </c>
      <c r="G13" s="978">
        <f t="shared" si="2"/>
        <v>57</v>
      </c>
      <c r="H13" s="818">
        <f t="shared" si="2"/>
        <v>77</v>
      </c>
      <c r="I13" s="978">
        <f t="shared" si="2"/>
        <v>19342</v>
      </c>
      <c r="J13" s="818">
        <f t="shared" si="2"/>
        <v>31798.3</v>
      </c>
      <c r="K13" s="1058">
        <f t="shared" si="0"/>
        <v>1805</v>
      </c>
      <c r="L13" s="1059">
        <f>SUM(L8:L12)</f>
        <v>17034</v>
      </c>
      <c r="M13" s="1059">
        <f>SUM(M8:M12)</f>
        <v>503</v>
      </c>
      <c r="N13" s="969">
        <f t="shared" si="1"/>
        <v>19342</v>
      </c>
    </row>
    <row r="14" spans="1:14" ht="18" customHeight="1">
      <c r="A14" s="967" t="s">
        <v>721</v>
      </c>
      <c r="B14" s="968" t="s">
        <v>722</v>
      </c>
      <c r="C14" s="969"/>
      <c r="D14" s="970"/>
      <c r="E14" s="969"/>
      <c r="F14" s="970"/>
      <c r="G14" s="969"/>
      <c r="H14" s="970"/>
      <c r="I14" s="969"/>
      <c r="J14" s="970"/>
      <c r="K14" s="1058">
        <f t="shared" si="0"/>
        <v>0</v>
      </c>
      <c r="L14" s="1058"/>
      <c r="M14" s="1058"/>
      <c r="N14" s="969">
        <f t="shared" si="1"/>
        <v>0</v>
      </c>
    </row>
    <row r="15" spans="1:14" ht="18" customHeight="1">
      <c r="A15" s="971">
        <v>6</v>
      </c>
      <c r="B15" s="972" t="s">
        <v>18</v>
      </c>
      <c r="C15" s="969">
        <v>0</v>
      </c>
      <c r="D15" s="970">
        <v>0</v>
      </c>
      <c r="E15" s="969">
        <v>0</v>
      </c>
      <c r="F15" s="970">
        <v>0</v>
      </c>
      <c r="G15" s="969">
        <v>0</v>
      </c>
      <c r="H15" s="970">
        <v>0</v>
      </c>
      <c r="I15" s="969">
        <v>0</v>
      </c>
      <c r="J15" s="970">
        <v>0</v>
      </c>
      <c r="K15" s="1058">
        <f t="shared" si="0"/>
        <v>0</v>
      </c>
      <c r="L15" s="1058">
        <v>0</v>
      </c>
      <c r="M15" s="1058">
        <v>0</v>
      </c>
      <c r="N15" s="969">
        <f t="shared" si="1"/>
        <v>0</v>
      </c>
    </row>
    <row r="16" spans="1:14" ht="18" customHeight="1">
      <c r="A16" s="971">
        <v>7</v>
      </c>
      <c r="B16" s="972" t="s">
        <v>138</v>
      </c>
      <c r="C16" s="969">
        <v>0</v>
      </c>
      <c r="D16" s="970">
        <v>0</v>
      </c>
      <c r="E16" s="969">
        <v>0</v>
      </c>
      <c r="F16" s="970">
        <v>0</v>
      </c>
      <c r="G16" s="969">
        <v>0</v>
      </c>
      <c r="H16" s="970">
        <v>0</v>
      </c>
      <c r="I16" s="969">
        <v>0</v>
      </c>
      <c r="J16" s="970">
        <v>0</v>
      </c>
      <c r="K16" s="1058">
        <f t="shared" si="0"/>
        <v>0</v>
      </c>
      <c r="L16" s="1058">
        <v>0</v>
      </c>
      <c r="M16" s="1058">
        <v>0</v>
      </c>
      <c r="N16" s="969">
        <f t="shared" si="1"/>
        <v>0</v>
      </c>
    </row>
    <row r="17" spans="1:14" ht="18" customHeight="1">
      <c r="A17" s="971">
        <v>8</v>
      </c>
      <c r="B17" s="972" t="s">
        <v>22</v>
      </c>
      <c r="C17" s="969">
        <v>0</v>
      </c>
      <c r="D17" s="970">
        <v>0</v>
      </c>
      <c r="E17" s="969">
        <v>0</v>
      </c>
      <c r="F17" s="970">
        <v>0</v>
      </c>
      <c r="G17" s="969">
        <v>0</v>
      </c>
      <c r="H17" s="970">
        <v>0</v>
      </c>
      <c r="I17" s="969">
        <v>0</v>
      </c>
      <c r="J17" s="970">
        <v>0</v>
      </c>
      <c r="K17" s="1058">
        <f t="shared" si="0"/>
        <v>0</v>
      </c>
      <c r="L17" s="1058">
        <v>0</v>
      </c>
      <c r="M17" s="1058">
        <v>0</v>
      </c>
      <c r="N17" s="969">
        <f t="shared" si="1"/>
        <v>0</v>
      </c>
    </row>
    <row r="18" spans="1:14" ht="18" customHeight="1">
      <c r="A18" s="971">
        <v>9</v>
      </c>
      <c r="B18" s="980" t="s">
        <v>15</v>
      </c>
      <c r="C18" s="969">
        <v>0</v>
      </c>
      <c r="D18" s="970">
        <v>0</v>
      </c>
      <c r="E18" s="969">
        <v>0</v>
      </c>
      <c r="F18" s="970">
        <v>0</v>
      </c>
      <c r="G18" s="969">
        <v>0</v>
      </c>
      <c r="H18" s="970">
        <v>0</v>
      </c>
      <c r="I18" s="969">
        <v>0</v>
      </c>
      <c r="J18" s="970">
        <v>0</v>
      </c>
      <c r="K18" s="1058">
        <f t="shared" si="0"/>
        <v>0</v>
      </c>
      <c r="L18" s="1058">
        <v>0</v>
      </c>
      <c r="M18" s="1058">
        <v>0</v>
      </c>
      <c r="N18" s="969">
        <f t="shared" si="1"/>
        <v>0</v>
      </c>
    </row>
    <row r="19" spans="1:14" ht="18" customHeight="1">
      <c r="A19" s="971">
        <v>10</v>
      </c>
      <c r="B19" s="980" t="s">
        <v>139</v>
      </c>
      <c r="C19" s="969">
        <v>0</v>
      </c>
      <c r="D19" s="970">
        <v>0</v>
      </c>
      <c r="E19" s="969">
        <v>0</v>
      </c>
      <c r="F19" s="970">
        <v>0</v>
      </c>
      <c r="G19" s="969">
        <v>0</v>
      </c>
      <c r="H19" s="970">
        <v>0</v>
      </c>
      <c r="I19" s="969">
        <v>0</v>
      </c>
      <c r="J19" s="970">
        <v>0</v>
      </c>
      <c r="K19" s="1058">
        <f t="shared" si="0"/>
        <v>0</v>
      </c>
      <c r="L19" s="1058">
        <v>0</v>
      </c>
      <c r="M19" s="1058">
        <v>0</v>
      </c>
      <c r="N19" s="969">
        <f t="shared" si="1"/>
        <v>0</v>
      </c>
    </row>
    <row r="20" spans="1:14" ht="18" customHeight="1">
      <c r="A20" s="971">
        <v>11</v>
      </c>
      <c r="B20" s="980" t="s">
        <v>14</v>
      </c>
      <c r="C20" s="969">
        <v>0</v>
      </c>
      <c r="D20" s="970">
        <v>0</v>
      </c>
      <c r="E20" s="969">
        <v>0</v>
      </c>
      <c r="F20" s="970">
        <v>0</v>
      </c>
      <c r="G20" s="969">
        <v>0</v>
      </c>
      <c r="H20" s="970">
        <v>0</v>
      </c>
      <c r="I20" s="969">
        <v>0</v>
      </c>
      <c r="J20" s="970">
        <v>0</v>
      </c>
      <c r="K20" s="1058">
        <f t="shared" si="0"/>
        <v>0</v>
      </c>
      <c r="L20" s="1058">
        <v>0</v>
      </c>
      <c r="M20" s="1058">
        <v>0</v>
      </c>
      <c r="N20" s="969">
        <f t="shared" si="1"/>
        <v>0</v>
      </c>
    </row>
    <row r="21" spans="1:14" ht="18" customHeight="1">
      <c r="A21" s="971">
        <v>12</v>
      </c>
      <c r="B21" s="980" t="s">
        <v>140</v>
      </c>
      <c r="C21" s="969">
        <v>0</v>
      </c>
      <c r="D21" s="970">
        <v>0</v>
      </c>
      <c r="E21" s="969">
        <v>0</v>
      </c>
      <c r="F21" s="970">
        <v>0</v>
      </c>
      <c r="G21" s="969">
        <v>0</v>
      </c>
      <c r="H21" s="970">
        <v>0</v>
      </c>
      <c r="I21" s="969">
        <v>0</v>
      </c>
      <c r="J21" s="970">
        <v>0</v>
      </c>
      <c r="K21" s="1058">
        <f t="shared" si="0"/>
        <v>0</v>
      </c>
      <c r="L21" s="1058">
        <v>0</v>
      </c>
      <c r="M21" s="1058">
        <v>0</v>
      </c>
      <c r="N21" s="969">
        <f t="shared" si="1"/>
        <v>0</v>
      </c>
    </row>
    <row r="22" spans="1:14" ht="18" customHeight="1">
      <c r="A22" s="971">
        <v>13</v>
      </c>
      <c r="B22" s="980" t="s">
        <v>141</v>
      </c>
      <c r="C22" s="969">
        <v>0</v>
      </c>
      <c r="D22" s="970">
        <v>0</v>
      </c>
      <c r="E22" s="969">
        <v>0</v>
      </c>
      <c r="F22" s="970">
        <v>0</v>
      </c>
      <c r="G22" s="969">
        <v>0</v>
      </c>
      <c r="H22" s="970">
        <v>0</v>
      </c>
      <c r="I22" s="969">
        <v>0</v>
      </c>
      <c r="J22" s="970">
        <v>0</v>
      </c>
      <c r="K22" s="1058">
        <f t="shared" si="0"/>
        <v>0</v>
      </c>
      <c r="L22" s="1058">
        <v>0</v>
      </c>
      <c r="M22" s="1058">
        <v>0</v>
      </c>
      <c r="N22" s="969">
        <f t="shared" si="1"/>
        <v>0</v>
      </c>
    </row>
    <row r="23" spans="1:14" ht="18" customHeight="1">
      <c r="A23" s="971">
        <v>14</v>
      </c>
      <c r="B23" s="980" t="s">
        <v>10</v>
      </c>
      <c r="C23" s="969">
        <v>26</v>
      </c>
      <c r="D23" s="970">
        <v>13.5</v>
      </c>
      <c r="E23" s="969">
        <v>1</v>
      </c>
      <c r="F23" s="970">
        <v>1</v>
      </c>
      <c r="G23" s="969">
        <v>1</v>
      </c>
      <c r="H23" s="970">
        <v>1</v>
      </c>
      <c r="I23" s="969">
        <v>26</v>
      </c>
      <c r="J23" s="970">
        <v>13.5</v>
      </c>
      <c r="K23" s="1058">
        <f t="shared" si="0"/>
        <v>18</v>
      </c>
      <c r="L23" s="1058">
        <v>5</v>
      </c>
      <c r="M23" s="1058">
        <v>3</v>
      </c>
      <c r="N23" s="969">
        <f t="shared" si="1"/>
        <v>26</v>
      </c>
    </row>
    <row r="24" spans="1:14" ht="18" customHeight="1">
      <c r="A24" s="971">
        <v>15</v>
      </c>
      <c r="B24" s="980" t="s">
        <v>142</v>
      </c>
      <c r="C24" s="969">
        <v>0</v>
      </c>
      <c r="D24" s="970">
        <v>0</v>
      </c>
      <c r="E24" s="969">
        <v>0</v>
      </c>
      <c r="F24" s="970">
        <v>0</v>
      </c>
      <c r="G24" s="969">
        <v>0</v>
      </c>
      <c r="H24" s="970">
        <v>0</v>
      </c>
      <c r="I24" s="969">
        <v>0</v>
      </c>
      <c r="J24" s="970">
        <v>0</v>
      </c>
      <c r="K24" s="1058">
        <f t="shared" si="0"/>
        <v>0</v>
      </c>
      <c r="L24" s="1058">
        <v>0</v>
      </c>
      <c r="M24" s="1058">
        <v>0</v>
      </c>
      <c r="N24" s="969">
        <f t="shared" si="1"/>
        <v>0</v>
      </c>
    </row>
    <row r="25" spans="1:14" ht="18" customHeight="1">
      <c r="A25" s="971">
        <v>16</v>
      </c>
      <c r="B25" s="980" t="s">
        <v>21</v>
      </c>
      <c r="C25" s="969">
        <v>70</v>
      </c>
      <c r="D25" s="970">
        <v>9.5</v>
      </c>
      <c r="E25" s="969">
        <v>0</v>
      </c>
      <c r="F25" s="970">
        <v>0</v>
      </c>
      <c r="G25" s="969">
        <v>0</v>
      </c>
      <c r="H25" s="970">
        <v>0</v>
      </c>
      <c r="I25" s="969">
        <v>70</v>
      </c>
      <c r="J25" s="970">
        <v>9.5</v>
      </c>
      <c r="K25" s="1058">
        <f t="shared" si="0"/>
        <v>0</v>
      </c>
      <c r="L25" s="1058">
        <v>0</v>
      </c>
      <c r="M25" s="1058">
        <v>70</v>
      </c>
      <c r="N25" s="969">
        <f t="shared" si="1"/>
        <v>70</v>
      </c>
    </row>
    <row r="26" spans="1:14" ht="18" customHeight="1">
      <c r="A26" s="971">
        <v>17</v>
      </c>
      <c r="B26" s="980" t="s">
        <v>143</v>
      </c>
      <c r="C26" s="969">
        <v>0</v>
      </c>
      <c r="D26" s="970">
        <v>0</v>
      </c>
      <c r="E26" s="969">
        <v>0</v>
      </c>
      <c r="F26" s="970">
        <v>0</v>
      </c>
      <c r="G26" s="969">
        <v>0</v>
      </c>
      <c r="H26" s="970">
        <v>0</v>
      </c>
      <c r="I26" s="969">
        <v>0</v>
      </c>
      <c r="J26" s="970">
        <v>0</v>
      </c>
      <c r="K26" s="1058">
        <f t="shared" si="0"/>
        <v>0</v>
      </c>
      <c r="L26" s="1058">
        <v>0</v>
      </c>
      <c r="M26" s="1058">
        <v>0</v>
      </c>
      <c r="N26" s="969">
        <f t="shared" si="1"/>
        <v>0</v>
      </c>
    </row>
    <row r="27" spans="1:14" ht="18" customHeight="1">
      <c r="A27" s="971">
        <v>18</v>
      </c>
      <c r="B27" s="980" t="s">
        <v>144</v>
      </c>
      <c r="C27" s="969">
        <v>0</v>
      </c>
      <c r="D27" s="970">
        <v>0</v>
      </c>
      <c r="E27" s="969">
        <v>0</v>
      </c>
      <c r="F27" s="970">
        <v>0</v>
      </c>
      <c r="G27" s="969">
        <v>0</v>
      </c>
      <c r="H27" s="970">
        <v>0</v>
      </c>
      <c r="I27" s="969">
        <v>0</v>
      </c>
      <c r="J27" s="970">
        <v>0</v>
      </c>
      <c r="K27" s="1058">
        <f t="shared" si="0"/>
        <v>0</v>
      </c>
      <c r="L27" s="1058">
        <v>0</v>
      </c>
      <c r="M27" s="1058">
        <v>0</v>
      </c>
      <c r="N27" s="969">
        <f t="shared" si="1"/>
        <v>0</v>
      </c>
    </row>
    <row r="28" spans="1:14" ht="18" customHeight="1">
      <c r="A28" s="971">
        <v>19</v>
      </c>
      <c r="B28" s="980" t="s">
        <v>145</v>
      </c>
      <c r="C28" s="969">
        <v>1402</v>
      </c>
      <c r="D28" s="970">
        <v>2731.9999979999998</v>
      </c>
      <c r="E28" s="969">
        <v>0</v>
      </c>
      <c r="F28" s="970">
        <v>0</v>
      </c>
      <c r="G28" s="969">
        <v>0</v>
      </c>
      <c r="H28" s="970">
        <v>0</v>
      </c>
      <c r="I28" s="969">
        <v>1402</v>
      </c>
      <c r="J28" s="970">
        <v>2731.9999979999998</v>
      </c>
      <c r="K28" s="1058">
        <f t="shared" si="0"/>
        <v>0</v>
      </c>
      <c r="L28" s="1058">
        <v>1402</v>
      </c>
      <c r="M28" s="1058">
        <v>0</v>
      </c>
      <c r="N28" s="969">
        <f t="shared" si="1"/>
        <v>1402</v>
      </c>
    </row>
    <row r="29" spans="1:14" ht="18" customHeight="1">
      <c r="A29" s="971">
        <v>20</v>
      </c>
      <c r="B29" s="980" t="s">
        <v>146</v>
      </c>
      <c r="C29" s="969">
        <v>0</v>
      </c>
      <c r="D29" s="970">
        <v>0</v>
      </c>
      <c r="E29" s="969">
        <v>0</v>
      </c>
      <c r="F29" s="970">
        <v>0</v>
      </c>
      <c r="G29" s="969">
        <v>0</v>
      </c>
      <c r="H29" s="970">
        <v>0</v>
      </c>
      <c r="I29" s="969">
        <v>0</v>
      </c>
      <c r="J29" s="970">
        <v>0</v>
      </c>
      <c r="K29" s="1058">
        <f t="shared" si="0"/>
        <v>0</v>
      </c>
      <c r="L29" s="1058">
        <v>0</v>
      </c>
      <c r="M29" s="1058">
        <v>0</v>
      </c>
      <c r="N29" s="969">
        <f t="shared" si="1"/>
        <v>0</v>
      </c>
    </row>
    <row r="30" spans="1:14" ht="18" customHeight="1">
      <c r="A30" s="971">
        <v>21</v>
      </c>
      <c r="B30" s="980" t="s">
        <v>147</v>
      </c>
      <c r="C30" s="969">
        <v>0</v>
      </c>
      <c r="D30" s="970">
        <v>0</v>
      </c>
      <c r="E30" s="969">
        <v>0</v>
      </c>
      <c r="F30" s="970">
        <v>0</v>
      </c>
      <c r="G30" s="969">
        <v>0</v>
      </c>
      <c r="H30" s="970">
        <v>0</v>
      </c>
      <c r="I30" s="969">
        <v>0</v>
      </c>
      <c r="J30" s="970">
        <v>0</v>
      </c>
      <c r="K30" s="1058">
        <f t="shared" si="0"/>
        <v>0</v>
      </c>
      <c r="L30" s="1058">
        <v>0</v>
      </c>
      <c r="M30" s="1058">
        <v>0</v>
      </c>
      <c r="N30" s="969">
        <f t="shared" si="1"/>
        <v>0</v>
      </c>
    </row>
    <row r="31" spans="1:14" ht="18" customHeight="1">
      <c r="A31" s="967"/>
      <c r="B31" s="968" t="s">
        <v>66</v>
      </c>
      <c r="C31" s="978">
        <f>SUM(C15:C30)</f>
        <v>1498</v>
      </c>
      <c r="D31" s="818">
        <f t="shared" ref="D31:J31" si="3">SUM(D15:D30)</f>
        <v>2754.9999979999998</v>
      </c>
      <c r="E31" s="978">
        <f t="shared" si="3"/>
        <v>1</v>
      </c>
      <c r="F31" s="818">
        <f t="shared" si="3"/>
        <v>1</v>
      </c>
      <c r="G31" s="978">
        <f t="shared" si="3"/>
        <v>1</v>
      </c>
      <c r="H31" s="818">
        <f t="shared" si="3"/>
        <v>1</v>
      </c>
      <c r="I31" s="978">
        <f t="shared" si="3"/>
        <v>1498</v>
      </c>
      <c r="J31" s="818">
        <f t="shared" si="3"/>
        <v>2754.9999979999998</v>
      </c>
      <c r="K31" s="1058">
        <f t="shared" si="0"/>
        <v>18</v>
      </c>
      <c r="L31" s="1059">
        <f t="shared" ref="L31:M31" si="4">SUM(L15:L30)</f>
        <v>1407</v>
      </c>
      <c r="M31" s="1059">
        <f t="shared" si="4"/>
        <v>73</v>
      </c>
      <c r="N31" s="969">
        <f t="shared" si="1"/>
        <v>1498</v>
      </c>
    </row>
    <row r="32" spans="1:14" ht="18" customHeight="1">
      <c r="A32" s="967" t="s">
        <v>67</v>
      </c>
      <c r="B32" s="968" t="s">
        <v>723</v>
      </c>
      <c r="C32" s="969"/>
      <c r="D32" s="970"/>
      <c r="E32" s="969"/>
      <c r="F32" s="970"/>
      <c r="G32" s="969"/>
      <c r="H32" s="970"/>
      <c r="I32" s="969"/>
      <c r="J32" s="970"/>
      <c r="K32" s="1058">
        <f t="shared" si="0"/>
        <v>0</v>
      </c>
      <c r="L32" s="1058"/>
      <c r="M32" s="1058"/>
      <c r="N32" s="969">
        <f t="shared" si="1"/>
        <v>0</v>
      </c>
    </row>
    <row r="33" spans="1:14" ht="18" customHeight="1">
      <c r="A33" s="971">
        <v>1</v>
      </c>
      <c r="B33" s="972" t="s">
        <v>148</v>
      </c>
      <c r="C33" s="969">
        <v>306</v>
      </c>
      <c r="D33" s="970">
        <v>209.89</v>
      </c>
      <c r="E33" s="969">
        <v>5</v>
      </c>
      <c r="F33" s="970">
        <v>4.79</v>
      </c>
      <c r="G33" s="969">
        <v>7</v>
      </c>
      <c r="H33" s="970">
        <v>2.89</v>
      </c>
      <c r="I33" s="969">
        <v>304</v>
      </c>
      <c r="J33" s="970">
        <v>211.79</v>
      </c>
      <c r="K33" s="1058">
        <f t="shared" si="0"/>
        <v>113</v>
      </c>
      <c r="L33" s="1058">
        <v>84</v>
      </c>
      <c r="M33" s="1058">
        <v>107</v>
      </c>
      <c r="N33" s="969">
        <f t="shared" si="1"/>
        <v>304</v>
      </c>
    </row>
    <row r="34" spans="1:14" ht="18" customHeight="1">
      <c r="A34" s="971">
        <v>2</v>
      </c>
      <c r="B34" s="972" t="s">
        <v>149</v>
      </c>
      <c r="C34" s="969">
        <v>0</v>
      </c>
      <c r="D34" s="970">
        <v>0</v>
      </c>
      <c r="E34" s="969">
        <v>0</v>
      </c>
      <c r="F34" s="970">
        <v>0</v>
      </c>
      <c r="G34" s="969">
        <v>0</v>
      </c>
      <c r="H34" s="970">
        <v>0</v>
      </c>
      <c r="I34" s="969">
        <v>0</v>
      </c>
      <c r="J34" s="970">
        <v>0</v>
      </c>
      <c r="K34" s="1058">
        <f t="shared" si="0"/>
        <v>0</v>
      </c>
      <c r="L34" s="1058">
        <v>0</v>
      </c>
      <c r="M34" s="1058">
        <v>0</v>
      </c>
      <c r="N34" s="969">
        <f t="shared" si="1"/>
        <v>0</v>
      </c>
    </row>
    <row r="35" spans="1:14" ht="18" customHeight="1">
      <c r="A35" s="971">
        <v>3</v>
      </c>
      <c r="B35" s="972" t="s">
        <v>150</v>
      </c>
      <c r="C35" s="969">
        <v>0</v>
      </c>
      <c r="D35" s="970">
        <v>0</v>
      </c>
      <c r="E35" s="969">
        <v>0</v>
      </c>
      <c r="F35" s="970">
        <v>0</v>
      </c>
      <c r="G35" s="969">
        <v>0</v>
      </c>
      <c r="H35" s="970">
        <v>0</v>
      </c>
      <c r="I35" s="969">
        <v>0</v>
      </c>
      <c r="J35" s="970">
        <v>0</v>
      </c>
      <c r="K35" s="1058">
        <f t="shared" si="0"/>
        <v>0</v>
      </c>
      <c r="L35" s="1058">
        <v>0</v>
      </c>
      <c r="M35" s="1058">
        <v>0</v>
      </c>
      <c r="N35" s="969">
        <f t="shared" si="1"/>
        <v>0</v>
      </c>
    </row>
    <row r="36" spans="1:14" ht="18" customHeight="1">
      <c r="A36" s="971">
        <v>4</v>
      </c>
      <c r="B36" s="972" t="s">
        <v>151</v>
      </c>
      <c r="C36" s="969">
        <v>0</v>
      </c>
      <c r="D36" s="970">
        <v>0</v>
      </c>
      <c r="E36" s="969">
        <v>0</v>
      </c>
      <c r="F36" s="970">
        <v>0</v>
      </c>
      <c r="G36" s="969">
        <v>0</v>
      </c>
      <c r="H36" s="970">
        <v>0</v>
      </c>
      <c r="I36" s="969">
        <v>0</v>
      </c>
      <c r="J36" s="970">
        <v>0</v>
      </c>
      <c r="K36" s="1058">
        <f t="shared" si="0"/>
        <v>0</v>
      </c>
      <c r="L36" s="1058">
        <v>0</v>
      </c>
      <c r="M36" s="1058">
        <v>0</v>
      </c>
      <c r="N36" s="969">
        <f t="shared" si="1"/>
        <v>0</v>
      </c>
    </row>
    <row r="37" spans="1:14" ht="18" customHeight="1">
      <c r="A37" s="971">
        <v>5</v>
      </c>
      <c r="B37" s="972" t="s">
        <v>152</v>
      </c>
      <c r="C37" s="969">
        <v>0</v>
      </c>
      <c r="D37" s="970">
        <v>0</v>
      </c>
      <c r="E37" s="969">
        <v>0</v>
      </c>
      <c r="F37" s="970">
        <v>0</v>
      </c>
      <c r="G37" s="969">
        <v>0</v>
      </c>
      <c r="H37" s="970">
        <v>0</v>
      </c>
      <c r="I37" s="969">
        <v>0</v>
      </c>
      <c r="J37" s="970">
        <v>0</v>
      </c>
      <c r="K37" s="1058">
        <f t="shared" si="0"/>
        <v>0</v>
      </c>
      <c r="L37" s="1058">
        <v>0</v>
      </c>
      <c r="M37" s="1058">
        <v>0</v>
      </c>
      <c r="N37" s="969">
        <f t="shared" si="1"/>
        <v>0</v>
      </c>
    </row>
    <row r="38" spans="1:14" ht="18" customHeight="1">
      <c r="A38" s="971">
        <v>6</v>
      </c>
      <c r="B38" s="972" t="s">
        <v>153</v>
      </c>
      <c r="C38" s="969">
        <v>0</v>
      </c>
      <c r="D38" s="970">
        <v>0</v>
      </c>
      <c r="E38" s="969">
        <v>0</v>
      </c>
      <c r="F38" s="970">
        <v>0</v>
      </c>
      <c r="G38" s="969">
        <v>0</v>
      </c>
      <c r="H38" s="970">
        <v>0</v>
      </c>
      <c r="I38" s="969">
        <v>0</v>
      </c>
      <c r="J38" s="970">
        <v>0</v>
      </c>
      <c r="K38" s="1058">
        <f t="shared" si="0"/>
        <v>0</v>
      </c>
      <c r="L38" s="1058">
        <v>0</v>
      </c>
      <c r="M38" s="1058">
        <v>0</v>
      </c>
      <c r="N38" s="969">
        <f t="shared" si="1"/>
        <v>0</v>
      </c>
    </row>
    <row r="39" spans="1:14" ht="18" customHeight="1">
      <c r="A39" s="971">
        <v>7</v>
      </c>
      <c r="B39" s="972" t="s">
        <v>154</v>
      </c>
      <c r="C39" s="969">
        <v>0</v>
      </c>
      <c r="D39" s="970">
        <v>0</v>
      </c>
      <c r="E39" s="969">
        <v>0</v>
      </c>
      <c r="F39" s="970">
        <v>0</v>
      </c>
      <c r="G39" s="969">
        <v>0</v>
      </c>
      <c r="H39" s="970">
        <v>0</v>
      </c>
      <c r="I39" s="969">
        <v>0</v>
      </c>
      <c r="J39" s="970">
        <v>0</v>
      </c>
      <c r="K39" s="1058">
        <f t="shared" si="0"/>
        <v>0</v>
      </c>
      <c r="L39" s="1058">
        <v>0</v>
      </c>
      <c r="M39" s="1058">
        <v>0</v>
      </c>
      <c r="N39" s="969">
        <f t="shared" si="1"/>
        <v>0</v>
      </c>
    </row>
    <row r="40" spans="1:14" ht="18" customHeight="1">
      <c r="A40" s="971">
        <v>8</v>
      </c>
      <c r="B40" s="972" t="s">
        <v>155</v>
      </c>
      <c r="C40" s="969">
        <v>0</v>
      </c>
      <c r="D40" s="970">
        <v>0</v>
      </c>
      <c r="E40" s="969">
        <v>0</v>
      </c>
      <c r="F40" s="970">
        <v>0</v>
      </c>
      <c r="G40" s="969">
        <v>0</v>
      </c>
      <c r="H40" s="970">
        <v>0</v>
      </c>
      <c r="I40" s="969">
        <v>0</v>
      </c>
      <c r="J40" s="970">
        <v>0</v>
      </c>
      <c r="K40" s="1058">
        <f t="shared" si="0"/>
        <v>0</v>
      </c>
      <c r="L40" s="1058">
        <v>0</v>
      </c>
      <c r="M40" s="1058">
        <v>0</v>
      </c>
      <c r="N40" s="969">
        <f t="shared" si="1"/>
        <v>0</v>
      </c>
    </row>
    <row r="41" spans="1:14" ht="18" customHeight="1">
      <c r="A41" s="971">
        <v>9</v>
      </c>
      <c r="B41" s="972" t="s">
        <v>156</v>
      </c>
      <c r="C41" s="969">
        <v>0</v>
      </c>
      <c r="D41" s="970">
        <v>0</v>
      </c>
      <c r="E41" s="969">
        <v>0</v>
      </c>
      <c r="F41" s="970">
        <v>0</v>
      </c>
      <c r="G41" s="969">
        <v>0</v>
      </c>
      <c r="H41" s="970">
        <v>0</v>
      </c>
      <c r="I41" s="969">
        <v>0</v>
      </c>
      <c r="J41" s="970">
        <v>0</v>
      </c>
      <c r="K41" s="1058">
        <f t="shared" si="0"/>
        <v>0</v>
      </c>
      <c r="L41" s="1058">
        <v>0</v>
      </c>
      <c r="M41" s="1058">
        <v>0</v>
      </c>
      <c r="N41" s="969">
        <f t="shared" si="1"/>
        <v>0</v>
      </c>
    </row>
    <row r="42" spans="1:14" ht="18" customHeight="1">
      <c r="A42" s="971">
        <v>10</v>
      </c>
      <c r="B42" s="972" t="s">
        <v>157</v>
      </c>
      <c r="C42" s="969">
        <v>0</v>
      </c>
      <c r="D42" s="970">
        <v>0</v>
      </c>
      <c r="E42" s="969">
        <v>0</v>
      </c>
      <c r="F42" s="970">
        <v>0</v>
      </c>
      <c r="G42" s="969">
        <v>0</v>
      </c>
      <c r="H42" s="970">
        <v>0</v>
      </c>
      <c r="I42" s="969">
        <v>0</v>
      </c>
      <c r="J42" s="970">
        <v>0</v>
      </c>
      <c r="K42" s="1058">
        <f t="shared" si="0"/>
        <v>0</v>
      </c>
      <c r="L42" s="1058">
        <v>0</v>
      </c>
      <c r="M42" s="1058">
        <v>0</v>
      </c>
      <c r="N42" s="969">
        <f t="shared" si="1"/>
        <v>0</v>
      </c>
    </row>
    <row r="43" spans="1:14" ht="18" customHeight="1">
      <c r="A43" s="971">
        <v>11</v>
      </c>
      <c r="B43" s="972" t="s">
        <v>158</v>
      </c>
      <c r="C43" s="969">
        <v>0</v>
      </c>
      <c r="D43" s="970">
        <v>0</v>
      </c>
      <c r="E43" s="969">
        <v>0</v>
      </c>
      <c r="F43" s="970">
        <v>0</v>
      </c>
      <c r="G43" s="969">
        <v>0</v>
      </c>
      <c r="H43" s="970">
        <v>0</v>
      </c>
      <c r="I43" s="969">
        <v>0</v>
      </c>
      <c r="J43" s="970">
        <v>0</v>
      </c>
      <c r="K43" s="1058">
        <f t="shared" si="0"/>
        <v>0</v>
      </c>
      <c r="L43" s="1058">
        <v>0</v>
      </c>
      <c r="M43" s="1058">
        <v>0</v>
      </c>
      <c r="N43" s="969">
        <f t="shared" si="1"/>
        <v>0</v>
      </c>
    </row>
    <row r="44" spans="1:14" ht="18" customHeight="1">
      <c r="A44" s="971">
        <v>12</v>
      </c>
      <c r="B44" s="972" t="s">
        <v>159</v>
      </c>
      <c r="C44" s="969">
        <v>0</v>
      </c>
      <c r="D44" s="970">
        <v>0</v>
      </c>
      <c r="E44" s="969">
        <v>0</v>
      </c>
      <c r="F44" s="970">
        <v>0</v>
      </c>
      <c r="G44" s="969">
        <v>0</v>
      </c>
      <c r="H44" s="970">
        <v>0</v>
      </c>
      <c r="I44" s="969">
        <v>0</v>
      </c>
      <c r="J44" s="970">
        <v>0</v>
      </c>
      <c r="K44" s="1058">
        <f t="shared" si="0"/>
        <v>0</v>
      </c>
      <c r="L44" s="1058">
        <v>0</v>
      </c>
      <c r="M44" s="1058">
        <v>0</v>
      </c>
      <c r="N44" s="969">
        <f t="shared" si="1"/>
        <v>0</v>
      </c>
    </row>
    <row r="45" spans="1:14" ht="18" customHeight="1">
      <c r="A45" s="971">
        <v>13</v>
      </c>
      <c r="B45" s="972" t="s">
        <v>160</v>
      </c>
      <c r="C45" s="969">
        <v>0</v>
      </c>
      <c r="D45" s="970">
        <v>0</v>
      </c>
      <c r="E45" s="969">
        <v>0</v>
      </c>
      <c r="F45" s="970">
        <v>0</v>
      </c>
      <c r="G45" s="969">
        <v>0</v>
      </c>
      <c r="H45" s="970">
        <v>0</v>
      </c>
      <c r="I45" s="969">
        <v>0</v>
      </c>
      <c r="J45" s="970">
        <v>0</v>
      </c>
      <c r="K45" s="1058">
        <f t="shared" si="0"/>
        <v>0</v>
      </c>
      <c r="L45" s="1058">
        <v>0</v>
      </c>
      <c r="M45" s="1058">
        <v>0</v>
      </c>
      <c r="N45" s="969">
        <f t="shared" si="1"/>
        <v>0</v>
      </c>
    </row>
    <row r="46" spans="1:14" ht="18" customHeight="1">
      <c r="A46" s="971">
        <v>14</v>
      </c>
      <c r="B46" s="972" t="s">
        <v>161</v>
      </c>
      <c r="C46" s="969">
        <v>0</v>
      </c>
      <c r="D46" s="970">
        <v>0</v>
      </c>
      <c r="E46" s="969">
        <v>0</v>
      </c>
      <c r="F46" s="970">
        <v>0</v>
      </c>
      <c r="G46" s="969">
        <v>0</v>
      </c>
      <c r="H46" s="970">
        <v>0</v>
      </c>
      <c r="I46" s="969">
        <v>0</v>
      </c>
      <c r="J46" s="970">
        <v>0</v>
      </c>
      <c r="K46" s="1058">
        <f t="shared" si="0"/>
        <v>0</v>
      </c>
      <c r="L46" s="1058">
        <v>0</v>
      </c>
      <c r="M46" s="1058">
        <v>0</v>
      </c>
      <c r="N46" s="969">
        <f t="shared" si="1"/>
        <v>0</v>
      </c>
    </row>
    <row r="47" spans="1:14" ht="18" customHeight="1">
      <c r="A47" s="971">
        <v>15</v>
      </c>
      <c r="B47" s="972" t="s">
        <v>162</v>
      </c>
      <c r="C47" s="969">
        <v>0</v>
      </c>
      <c r="D47" s="970">
        <v>0</v>
      </c>
      <c r="E47" s="969">
        <v>0</v>
      </c>
      <c r="F47" s="970">
        <v>0</v>
      </c>
      <c r="G47" s="969">
        <v>0</v>
      </c>
      <c r="H47" s="970">
        <v>0</v>
      </c>
      <c r="I47" s="969">
        <v>0</v>
      </c>
      <c r="J47" s="970">
        <v>0</v>
      </c>
      <c r="K47" s="1058">
        <f t="shared" si="0"/>
        <v>0</v>
      </c>
      <c r="L47" s="1058">
        <v>0</v>
      </c>
      <c r="M47" s="1058">
        <v>0</v>
      </c>
      <c r="N47" s="969">
        <f t="shared" si="1"/>
        <v>0</v>
      </c>
    </row>
    <row r="48" spans="1:14" ht="18" customHeight="1">
      <c r="A48" s="971">
        <v>16</v>
      </c>
      <c r="B48" s="972" t="s">
        <v>45</v>
      </c>
      <c r="C48" s="969">
        <v>0</v>
      </c>
      <c r="D48" s="970">
        <v>0</v>
      </c>
      <c r="E48" s="969">
        <v>0</v>
      </c>
      <c r="F48" s="970">
        <v>0</v>
      </c>
      <c r="G48" s="969">
        <v>0</v>
      </c>
      <c r="H48" s="970">
        <v>0</v>
      </c>
      <c r="I48" s="969">
        <v>0</v>
      </c>
      <c r="J48" s="970">
        <v>0</v>
      </c>
      <c r="K48" s="1058">
        <f t="shared" si="0"/>
        <v>0</v>
      </c>
      <c r="L48" s="1058">
        <v>0</v>
      </c>
      <c r="M48" s="1058">
        <v>0</v>
      </c>
      <c r="N48" s="969">
        <f t="shared" si="1"/>
        <v>0</v>
      </c>
    </row>
    <row r="49" spans="1:14" ht="18" customHeight="1">
      <c r="A49" s="971">
        <v>17</v>
      </c>
      <c r="B49" s="972" t="s">
        <v>163</v>
      </c>
      <c r="C49" s="969">
        <v>0</v>
      </c>
      <c r="D49" s="970">
        <v>0</v>
      </c>
      <c r="E49" s="969">
        <v>0</v>
      </c>
      <c r="F49" s="970">
        <v>0</v>
      </c>
      <c r="G49" s="969">
        <v>0</v>
      </c>
      <c r="H49" s="970">
        <v>0</v>
      </c>
      <c r="I49" s="969">
        <v>0</v>
      </c>
      <c r="J49" s="970">
        <v>0</v>
      </c>
      <c r="K49" s="1058">
        <f t="shared" si="0"/>
        <v>0</v>
      </c>
      <c r="L49" s="1058">
        <v>0</v>
      </c>
      <c r="M49" s="1058">
        <v>0</v>
      </c>
      <c r="N49" s="969">
        <f t="shared" si="1"/>
        <v>0</v>
      </c>
    </row>
    <row r="50" spans="1:14" ht="18" customHeight="1">
      <c r="A50" s="971">
        <v>18</v>
      </c>
      <c r="B50" s="972" t="s">
        <v>164</v>
      </c>
      <c r="C50" s="969">
        <v>0</v>
      </c>
      <c r="D50" s="970">
        <v>0</v>
      </c>
      <c r="E50" s="969">
        <v>0</v>
      </c>
      <c r="F50" s="970">
        <v>0</v>
      </c>
      <c r="G50" s="969">
        <v>0</v>
      </c>
      <c r="H50" s="970">
        <v>0</v>
      </c>
      <c r="I50" s="969">
        <v>0</v>
      </c>
      <c r="J50" s="970">
        <v>0</v>
      </c>
      <c r="K50" s="1058">
        <f t="shared" si="0"/>
        <v>0</v>
      </c>
      <c r="L50" s="1058">
        <v>0</v>
      </c>
      <c r="M50" s="1058">
        <v>0</v>
      </c>
      <c r="N50" s="969">
        <f t="shared" si="1"/>
        <v>0</v>
      </c>
    </row>
    <row r="51" spans="1:14" ht="18" customHeight="1">
      <c r="A51" s="971"/>
      <c r="B51" s="972" t="s">
        <v>724</v>
      </c>
      <c r="C51" s="969">
        <f>SUM(C33:C50)</f>
        <v>306</v>
      </c>
      <c r="D51" s="970">
        <f t="shared" ref="D51:J51" si="5">SUM(D33:D50)</f>
        <v>209.89</v>
      </c>
      <c r="E51" s="969">
        <f t="shared" si="5"/>
        <v>5</v>
      </c>
      <c r="F51" s="970">
        <f t="shared" si="5"/>
        <v>4.79</v>
      </c>
      <c r="G51" s="969">
        <f t="shared" si="5"/>
        <v>7</v>
      </c>
      <c r="H51" s="970">
        <f t="shared" si="5"/>
        <v>2.89</v>
      </c>
      <c r="I51" s="969">
        <f t="shared" si="5"/>
        <v>304</v>
      </c>
      <c r="J51" s="970">
        <f t="shared" si="5"/>
        <v>211.79</v>
      </c>
      <c r="K51" s="1058">
        <f t="shared" si="0"/>
        <v>113</v>
      </c>
      <c r="L51" s="1058">
        <f>SUM(L33:L50)</f>
        <v>84</v>
      </c>
      <c r="M51" s="1058">
        <f>SUM(M33:M50)</f>
        <v>107</v>
      </c>
      <c r="N51" s="969">
        <f t="shared" si="1"/>
        <v>304</v>
      </c>
    </row>
    <row r="52" spans="1:14" ht="18" customHeight="1">
      <c r="A52" s="967" t="s">
        <v>70</v>
      </c>
      <c r="B52" s="968" t="s">
        <v>71</v>
      </c>
      <c r="C52" s="969"/>
      <c r="D52" s="970"/>
      <c r="E52" s="969"/>
      <c r="F52" s="970"/>
      <c r="G52" s="969"/>
      <c r="H52" s="970"/>
      <c r="I52" s="969"/>
      <c r="J52" s="970"/>
      <c r="K52" s="1058">
        <f t="shared" si="0"/>
        <v>0</v>
      </c>
      <c r="L52" s="1058"/>
      <c r="M52" s="1060"/>
      <c r="N52" s="969">
        <f t="shared" si="1"/>
        <v>0</v>
      </c>
    </row>
    <row r="53" spans="1:14" ht="18" customHeight="1">
      <c r="A53" s="971">
        <v>1</v>
      </c>
      <c r="B53" s="972" t="s">
        <v>165</v>
      </c>
      <c r="C53" s="969">
        <v>0</v>
      </c>
      <c r="D53" s="970">
        <v>0</v>
      </c>
      <c r="E53" s="969">
        <v>0</v>
      </c>
      <c r="F53" s="970">
        <v>0</v>
      </c>
      <c r="G53" s="969">
        <v>0</v>
      </c>
      <c r="H53" s="970">
        <v>0</v>
      </c>
      <c r="I53" s="969">
        <v>0</v>
      </c>
      <c r="J53" s="970">
        <v>0</v>
      </c>
      <c r="K53" s="1058">
        <f t="shared" si="0"/>
        <v>0</v>
      </c>
      <c r="L53" s="1058">
        <v>0</v>
      </c>
      <c r="M53" s="1058">
        <v>0</v>
      </c>
      <c r="N53" s="969">
        <f t="shared" si="1"/>
        <v>0</v>
      </c>
    </row>
    <row r="54" spans="1:14" ht="18" customHeight="1">
      <c r="A54" s="971">
        <v>2</v>
      </c>
      <c r="B54" s="972" t="s">
        <v>166</v>
      </c>
      <c r="C54" s="969">
        <v>321</v>
      </c>
      <c r="D54" s="970">
        <v>70.099999999999994</v>
      </c>
      <c r="E54" s="969">
        <v>0</v>
      </c>
      <c r="F54" s="970">
        <v>0</v>
      </c>
      <c r="G54" s="969">
        <v>0</v>
      </c>
      <c r="H54" s="970">
        <v>0</v>
      </c>
      <c r="I54" s="969">
        <v>321</v>
      </c>
      <c r="J54" s="970">
        <v>70.099999999999994</v>
      </c>
      <c r="K54" s="1058">
        <f t="shared" si="0"/>
        <v>41</v>
      </c>
      <c r="L54" s="1058">
        <v>92</v>
      </c>
      <c r="M54" s="1058">
        <v>188</v>
      </c>
      <c r="N54" s="969">
        <f t="shared" si="1"/>
        <v>321</v>
      </c>
    </row>
    <row r="55" spans="1:14" ht="18" customHeight="1">
      <c r="A55" s="971">
        <v>3</v>
      </c>
      <c r="B55" s="972" t="s">
        <v>167</v>
      </c>
      <c r="C55" s="969">
        <v>5773</v>
      </c>
      <c r="D55" s="970">
        <v>6737</v>
      </c>
      <c r="E55" s="969">
        <v>1508</v>
      </c>
      <c r="F55" s="970">
        <v>1776</v>
      </c>
      <c r="G55" s="969">
        <v>472</v>
      </c>
      <c r="H55" s="970">
        <v>972.99</v>
      </c>
      <c r="I55" s="969">
        <v>6809</v>
      </c>
      <c r="J55" s="970">
        <v>7540.01</v>
      </c>
      <c r="K55" s="1058">
        <f t="shared" si="0"/>
        <v>4085</v>
      </c>
      <c r="L55" s="1058">
        <v>1755</v>
      </c>
      <c r="M55" s="1058">
        <v>969</v>
      </c>
      <c r="N55" s="969">
        <f t="shared" si="1"/>
        <v>6809</v>
      </c>
    </row>
    <row r="56" spans="1:14" s="966" customFormat="1" ht="18" customHeight="1">
      <c r="A56" s="967"/>
      <c r="B56" s="968" t="s">
        <v>72</v>
      </c>
      <c r="C56" s="978">
        <f>SUM(C53:C55)</f>
        <v>6094</v>
      </c>
      <c r="D56" s="818">
        <f t="shared" ref="D56:J56" si="6">SUM(D53:D55)</f>
        <v>6807.1</v>
      </c>
      <c r="E56" s="978">
        <f t="shared" si="6"/>
        <v>1508</v>
      </c>
      <c r="F56" s="818">
        <f t="shared" si="6"/>
        <v>1776</v>
      </c>
      <c r="G56" s="978">
        <f t="shared" si="6"/>
        <v>472</v>
      </c>
      <c r="H56" s="818">
        <f t="shared" si="6"/>
        <v>972.99</v>
      </c>
      <c r="I56" s="978">
        <f t="shared" si="6"/>
        <v>7130</v>
      </c>
      <c r="J56" s="818">
        <f t="shared" si="6"/>
        <v>7610.1100000000006</v>
      </c>
      <c r="K56" s="1059">
        <f t="shared" si="0"/>
        <v>4126</v>
      </c>
      <c r="L56" s="1059">
        <f>SUM(L53:L55)</f>
        <v>1847</v>
      </c>
      <c r="M56" s="1059">
        <f>SUM(M53:M55)</f>
        <v>1157</v>
      </c>
      <c r="N56" s="978">
        <f t="shared" si="1"/>
        <v>7130</v>
      </c>
    </row>
    <row r="57" spans="1:14" s="966" customFormat="1" ht="18" customHeight="1">
      <c r="A57" s="981" t="s">
        <v>763</v>
      </c>
      <c r="B57" s="982"/>
      <c r="C57" s="978">
        <f t="shared" ref="C57:J57" si="7">SUM(C13+C31+C51+C56)</f>
        <v>27254</v>
      </c>
      <c r="D57" s="818">
        <f t="shared" si="7"/>
        <v>41558.289998</v>
      </c>
      <c r="E57" s="978">
        <f t="shared" si="7"/>
        <v>1557</v>
      </c>
      <c r="F57" s="818">
        <f t="shared" si="7"/>
        <v>1870.79</v>
      </c>
      <c r="G57" s="978">
        <f t="shared" si="7"/>
        <v>537</v>
      </c>
      <c r="H57" s="818">
        <f t="shared" si="7"/>
        <v>1053.8800000000001</v>
      </c>
      <c r="I57" s="978">
        <f t="shared" si="7"/>
        <v>28274</v>
      </c>
      <c r="J57" s="818">
        <f t="shared" si="7"/>
        <v>42375.199998000004</v>
      </c>
      <c r="K57" s="1059">
        <f t="shared" si="0"/>
        <v>6062</v>
      </c>
      <c r="L57" s="1059">
        <f>SUM(L13+L31+L51+L56)</f>
        <v>20372</v>
      </c>
      <c r="M57" s="1059">
        <f>SUM(M13+M31+M51+M56)</f>
        <v>1840</v>
      </c>
      <c r="N57" s="978">
        <f t="shared" si="1"/>
        <v>28274</v>
      </c>
    </row>
    <row r="58" spans="1:14" ht="18" customHeight="1">
      <c r="A58" s="967" t="s">
        <v>75</v>
      </c>
      <c r="B58" s="968" t="s">
        <v>726</v>
      </c>
      <c r="C58" s="969"/>
      <c r="D58" s="970"/>
      <c r="E58" s="969"/>
      <c r="F58" s="970"/>
      <c r="G58" s="969"/>
      <c r="H58" s="970"/>
      <c r="I58" s="969"/>
      <c r="J58" s="970"/>
      <c r="K58" s="1058"/>
      <c r="L58" s="1058"/>
      <c r="M58" s="1058"/>
      <c r="N58" s="969"/>
    </row>
    <row r="59" spans="1:14" ht="18" customHeight="1">
      <c r="A59" s="971">
        <v>1</v>
      </c>
      <c r="B59" s="972" t="s">
        <v>168</v>
      </c>
      <c r="C59" s="969">
        <v>0</v>
      </c>
      <c r="D59" s="970">
        <v>0</v>
      </c>
      <c r="E59" s="969">
        <v>0</v>
      </c>
      <c r="F59" s="970">
        <v>0</v>
      </c>
      <c r="G59" s="969">
        <v>0</v>
      </c>
      <c r="H59" s="970">
        <v>0</v>
      </c>
      <c r="I59" s="969">
        <v>0</v>
      </c>
      <c r="J59" s="970">
        <v>0</v>
      </c>
      <c r="K59" s="1058">
        <f t="shared" si="0"/>
        <v>0</v>
      </c>
      <c r="L59" s="1058">
        <v>0</v>
      </c>
      <c r="M59" s="1058">
        <v>0</v>
      </c>
      <c r="N59" s="969">
        <f t="shared" si="1"/>
        <v>0</v>
      </c>
    </row>
    <row r="60" spans="1:14" ht="18" customHeight="1">
      <c r="A60" s="971">
        <v>2</v>
      </c>
      <c r="B60" s="972" t="s">
        <v>169</v>
      </c>
      <c r="C60" s="969">
        <v>0</v>
      </c>
      <c r="D60" s="970">
        <v>0</v>
      </c>
      <c r="E60" s="969">
        <v>0</v>
      </c>
      <c r="F60" s="970">
        <v>0</v>
      </c>
      <c r="G60" s="969">
        <v>0</v>
      </c>
      <c r="H60" s="970">
        <v>0</v>
      </c>
      <c r="I60" s="969">
        <v>0</v>
      </c>
      <c r="J60" s="970">
        <v>0</v>
      </c>
      <c r="K60" s="1058">
        <f t="shared" si="0"/>
        <v>0</v>
      </c>
      <c r="L60" s="1058">
        <v>0</v>
      </c>
      <c r="M60" s="1058">
        <v>0</v>
      </c>
      <c r="N60" s="969">
        <f t="shared" si="1"/>
        <v>0</v>
      </c>
    </row>
    <row r="61" spans="1:14" ht="18" customHeight="1">
      <c r="A61" s="971">
        <v>3</v>
      </c>
      <c r="B61" s="972" t="s">
        <v>170</v>
      </c>
      <c r="C61" s="969">
        <v>0</v>
      </c>
      <c r="D61" s="970">
        <v>0</v>
      </c>
      <c r="E61" s="969">
        <v>0</v>
      </c>
      <c r="F61" s="970">
        <v>0</v>
      </c>
      <c r="G61" s="969">
        <v>0</v>
      </c>
      <c r="H61" s="970">
        <v>0</v>
      </c>
      <c r="I61" s="969">
        <v>0</v>
      </c>
      <c r="J61" s="970">
        <v>0</v>
      </c>
      <c r="K61" s="1058">
        <f t="shared" si="0"/>
        <v>0</v>
      </c>
      <c r="L61" s="1058">
        <v>0</v>
      </c>
      <c r="M61" s="1058">
        <v>0</v>
      </c>
      <c r="N61" s="969">
        <f t="shared" si="1"/>
        <v>0</v>
      </c>
    </row>
    <row r="62" spans="1:14" ht="18" customHeight="1">
      <c r="A62" s="967"/>
      <c r="B62" s="968" t="s">
        <v>171</v>
      </c>
      <c r="C62" s="978">
        <f t="shared" ref="C62:J62" si="8">SUM(C59:C61)</f>
        <v>0</v>
      </c>
      <c r="D62" s="978">
        <f t="shared" si="8"/>
        <v>0</v>
      </c>
      <c r="E62" s="978">
        <f t="shared" si="8"/>
        <v>0</v>
      </c>
      <c r="F62" s="978">
        <f t="shared" si="8"/>
        <v>0</v>
      </c>
      <c r="G62" s="978">
        <f t="shared" si="8"/>
        <v>0</v>
      </c>
      <c r="H62" s="978">
        <f t="shared" si="8"/>
        <v>0</v>
      </c>
      <c r="I62" s="978">
        <f t="shared" si="8"/>
        <v>0</v>
      </c>
      <c r="J62" s="978">
        <f t="shared" si="8"/>
        <v>0</v>
      </c>
      <c r="K62" s="1058">
        <f t="shared" si="0"/>
        <v>0</v>
      </c>
      <c r="L62" s="1059">
        <f>SUM(L59:L61)</f>
        <v>0</v>
      </c>
      <c r="M62" s="1059">
        <f>SUM(M59:M61)</f>
        <v>0</v>
      </c>
      <c r="N62" s="969">
        <f t="shared" si="1"/>
        <v>0</v>
      </c>
    </row>
    <row r="63" spans="1:14" ht="18" customHeight="1">
      <c r="A63" s="967" t="s">
        <v>764</v>
      </c>
      <c r="B63" s="968" t="s">
        <v>172</v>
      </c>
      <c r="C63" s="978">
        <v>0</v>
      </c>
      <c r="D63" s="818">
        <v>0</v>
      </c>
      <c r="E63" s="978">
        <v>0</v>
      </c>
      <c r="F63" s="818">
        <v>0</v>
      </c>
      <c r="G63" s="978">
        <v>0</v>
      </c>
      <c r="H63" s="818">
        <v>0</v>
      </c>
      <c r="I63" s="978">
        <v>0</v>
      </c>
      <c r="J63" s="818">
        <v>0</v>
      </c>
      <c r="K63" s="1058">
        <f t="shared" si="0"/>
        <v>0</v>
      </c>
      <c r="L63" s="1059">
        <v>0</v>
      </c>
      <c r="M63" s="1059">
        <v>0</v>
      </c>
      <c r="N63" s="969">
        <f t="shared" si="1"/>
        <v>0</v>
      </c>
    </row>
    <row r="64" spans="1:14" ht="18" customHeight="1">
      <c r="A64" s="967"/>
      <c r="B64" s="968" t="s">
        <v>78</v>
      </c>
      <c r="C64" s="978">
        <f>SUM(C63)</f>
        <v>0</v>
      </c>
      <c r="D64" s="818">
        <f t="shared" ref="D64:J64" si="9">SUM(D63)</f>
        <v>0</v>
      </c>
      <c r="E64" s="978">
        <f t="shared" si="9"/>
        <v>0</v>
      </c>
      <c r="F64" s="818">
        <f t="shared" si="9"/>
        <v>0</v>
      </c>
      <c r="G64" s="978">
        <f t="shared" si="9"/>
        <v>0</v>
      </c>
      <c r="H64" s="818">
        <f t="shared" si="9"/>
        <v>0</v>
      </c>
      <c r="I64" s="978">
        <f t="shared" si="9"/>
        <v>0</v>
      </c>
      <c r="J64" s="818">
        <f t="shared" si="9"/>
        <v>0</v>
      </c>
      <c r="K64" s="1058">
        <f t="shared" si="0"/>
        <v>0</v>
      </c>
      <c r="L64" s="1059">
        <f t="shared" ref="L64:M64" si="10">SUM(L63)</f>
        <v>0</v>
      </c>
      <c r="M64" s="1059">
        <f t="shared" si="10"/>
        <v>0</v>
      </c>
      <c r="N64" s="969">
        <f t="shared" si="1"/>
        <v>0</v>
      </c>
    </row>
    <row r="65" spans="1:14" ht="18" customHeight="1">
      <c r="A65" s="967" t="s">
        <v>234</v>
      </c>
      <c r="B65" s="968" t="s">
        <v>80</v>
      </c>
      <c r="C65" s="978"/>
      <c r="D65" s="818"/>
      <c r="E65" s="978"/>
      <c r="F65" s="818"/>
      <c r="G65" s="978"/>
      <c r="H65" s="818"/>
      <c r="I65" s="978"/>
      <c r="J65" s="818"/>
      <c r="K65" s="1058">
        <f t="shared" si="0"/>
        <v>0</v>
      </c>
      <c r="L65" s="1059"/>
      <c r="M65" s="1059"/>
      <c r="N65" s="969"/>
    </row>
    <row r="66" spans="1:14" ht="18" customHeight="1">
      <c r="A66" s="967">
        <v>1</v>
      </c>
      <c r="B66" s="968" t="s">
        <v>173</v>
      </c>
      <c r="C66" s="978">
        <v>0</v>
      </c>
      <c r="D66" s="818">
        <v>0</v>
      </c>
      <c r="E66" s="978">
        <v>0</v>
      </c>
      <c r="F66" s="818">
        <v>0</v>
      </c>
      <c r="G66" s="978">
        <v>0</v>
      </c>
      <c r="H66" s="818">
        <v>0</v>
      </c>
      <c r="I66" s="978">
        <v>0</v>
      </c>
      <c r="J66" s="818">
        <v>0</v>
      </c>
      <c r="K66" s="1058">
        <f t="shared" si="0"/>
        <v>0</v>
      </c>
      <c r="L66" s="1059">
        <v>0</v>
      </c>
      <c r="M66" s="1059">
        <v>0</v>
      </c>
      <c r="N66" s="969">
        <f t="shared" si="1"/>
        <v>0</v>
      </c>
    </row>
    <row r="67" spans="1:14" ht="18" customHeight="1">
      <c r="A67" s="967">
        <v>2</v>
      </c>
      <c r="B67" s="968" t="s">
        <v>174</v>
      </c>
      <c r="C67" s="978">
        <v>0</v>
      </c>
      <c r="D67" s="818">
        <v>0</v>
      </c>
      <c r="E67" s="978">
        <v>0</v>
      </c>
      <c r="F67" s="818">
        <v>0</v>
      </c>
      <c r="G67" s="978">
        <v>0</v>
      </c>
      <c r="H67" s="818">
        <v>0</v>
      </c>
      <c r="I67" s="978">
        <v>0</v>
      </c>
      <c r="J67" s="818">
        <v>0</v>
      </c>
      <c r="K67" s="1058">
        <f t="shared" si="0"/>
        <v>0</v>
      </c>
      <c r="L67" s="1059">
        <v>0</v>
      </c>
      <c r="M67" s="1059">
        <v>0</v>
      </c>
      <c r="N67" s="969">
        <f t="shared" si="1"/>
        <v>0</v>
      </c>
    </row>
    <row r="68" spans="1:14" ht="18" customHeight="1">
      <c r="A68" s="967"/>
      <c r="B68" s="968" t="s">
        <v>208</v>
      </c>
      <c r="C68" s="978">
        <f>SUM(C66:C67)</f>
        <v>0</v>
      </c>
      <c r="D68" s="978">
        <f t="shared" ref="D68:J68" si="11">SUM(D66:D67)</f>
        <v>0</v>
      </c>
      <c r="E68" s="978">
        <f t="shared" si="11"/>
        <v>0</v>
      </c>
      <c r="F68" s="978">
        <f t="shared" si="11"/>
        <v>0</v>
      </c>
      <c r="G68" s="978">
        <f t="shared" si="11"/>
        <v>0</v>
      </c>
      <c r="H68" s="978">
        <f t="shared" si="11"/>
        <v>0</v>
      </c>
      <c r="I68" s="978">
        <f t="shared" si="11"/>
        <v>0</v>
      </c>
      <c r="J68" s="978">
        <f t="shared" si="11"/>
        <v>0</v>
      </c>
      <c r="K68" s="1058">
        <f t="shared" si="0"/>
        <v>0</v>
      </c>
      <c r="L68" s="1059">
        <f t="shared" ref="L68:M68" si="12">SUM(L66:L67)</f>
        <v>0</v>
      </c>
      <c r="M68" s="1059">
        <f t="shared" si="12"/>
        <v>0</v>
      </c>
      <c r="N68" s="969">
        <f t="shared" si="1"/>
        <v>0</v>
      </c>
    </row>
    <row r="69" spans="1:14" s="898" customFormat="1" ht="18" customHeight="1">
      <c r="A69" s="1061"/>
      <c r="B69" s="1062" t="s">
        <v>214</v>
      </c>
      <c r="C69" s="306">
        <f t="shared" ref="C69:J69" si="13">SUM(C57+C62+C64+C68)</f>
        <v>27254</v>
      </c>
      <c r="D69" s="306">
        <f t="shared" si="13"/>
        <v>41558.289998</v>
      </c>
      <c r="E69" s="306">
        <f t="shared" si="13"/>
        <v>1557</v>
      </c>
      <c r="F69" s="306">
        <f t="shared" si="13"/>
        <v>1870.79</v>
      </c>
      <c r="G69" s="306">
        <f t="shared" si="13"/>
        <v>537</v>
      </c>
      <c r="H69" s="306">
        <f t="shared" si="13"/>
        <v>1053.8800000000001</v>
      </c>
      <c r="I69" s="306">
        <f t="shared" si="13"/>
        <v>28274</v>
      </c>
      <c r="J69" s="306">
        <f t="shared" si="13"/>
        <v>42375.199998000004</v>
      </c>
      <c r="K69" s="1063">
        <f t="shared" si="0"/>
        <v>6062</v>
      </c>
      <c r="L69" s="1063">
        <f>SUM(L57+L62+L64+L68)</f>
        <v>20372</v>
      </c>
      <c r="M69" s="1063">
        <f>SUM(M57+M62+M64+M68)</f>
        <v>1840</v>
      </c>
      <c r="N69" s="306">
        <f t="shared" si="1"/>
        <v>28274</v>
      </c>
    </row>
    <row r="70" spans="1:14" ht="12.75" hidden="1" customHeight="1">
      <c r="A70" s="1064">
        <v>1</v>
      </c>
      <c r="B70" s="1065" t="s">
        <v>765</v>
      </c>
      <c r="C70" s="1066">
        <v>0</v>
      </c>
      <c r="D70" s="1067">
        <v>0</v>
      </c>
      <c r="E70" s="1066">
        <v>0</v>
      </c>
      <c r="F70" s="1067">
        <v>0</v>
      </c>
      <c r="G70" s="1066">
        <v>0</v>
      </c>
      <c r="H70" s="1067">
        <v>0</v>
      </c>
      <c r="I70" s="1066">
        <v>0</v>
      </c>
      <c r="J70" s="1067">
        <v>0</v>
      </c>
    </row>
    <row r="71" spans="1:14" hidden="1">
      <c r="A71" s="1064">
        <v>2</v>
      </c>
      <c r="B71" s="1065" t="s">
        <v>766</v>
      </c>
      <c r="C71" s="1066">
        <v>0</v>
      </c>
      <c r="D71" s="1067">
        <v>0</v>
      </c>
      <c r="E71" s="1066">
        <v>0</v>
      </c>
      <c r="F71" s="1067">
        <v>0</v>
      </c>
      <c r="G71" s="1066">
        <v>0</v>
      </c>
      <c r="H71" s="1067">
        <v>0</v>
      </c>
      <c r="I71" s="1066">
        <v>0</v>
      </c>
      <c r="J71" s="1067">
        <v>0</v>
      </c>
    </row>
    <row r="72" spans="1:14" hidden="1">
      <c r="A72" s="1064">
        <v>3</v>
      </c>
      <c r="B72" s="1065" t="s">
        <v>767</v>
      </c>
      <c r="C72" s="1066">
        <v>0</v>
      </c>
      <c r="D72" s="1067">
        <v>0</v>
      </c>
      <c r="E72" s="1066">
        <v>0</v>
      </c>
      <c r="F72" s="1067">
        <v>0</v>
      </c>
      <c r="G72" s="1066">
        <v>0</v>
      </c>
      <c r="H72" s="1067">
        <v>0</v>
      </c>
      <c r="I72" s="1066">
        <v>0</v>
      </c>
      <c r="J72" s="1067">
        <v>0</v>
      </c>
    </row>
    <row r="73" spans="1:14" hidden="1">
      <c r="A73" s="1064">
        <v>4</v>
      </c>
      <c r="B73" s="1065" t="s">
        <v>768</v>
      </c>
      <c r="C73" s="1066">
        <v>0</v>
      </c>
      <c r="D73" s="1067">
        <v>0</v>
      </c>
      <c r="E73" s="1066">
        <v>0</v>
      </c>
      <c r="F73" s="1067">
        <v>0</v>
      </c>
      <c r="G73" s="1066">
        <v>0</v>
      </c>
      <c r="H73" s="1067">
        <v>0</v>
      </c>
      <c r="I73" s="1066">
        <v>0</v>
      </c>
      <c r="J73" s="1067">
        <v>0</v>
      </c>
    </row>
    <row r="74" spans="1:14" hidden="1">
      <c r="A74" s="1064">
        <v>5</v>
      </c>
      <c r="B74" s="1065" t="s">
        <v>769</v>
      </c>
      <c r="C74" s="1066">
        <v>0</v>
      </c>
      <c r="D74" s="1067">
        <v>0</v>
      </c>
      <c r="E74" s="1066">
        <v>0</v>
      </c>
      <c r="F74" s="1067">
        <v>0</v>
      </c>
      <c r="G74" s="1066">
        <v>0</v>
      </c>
      <c r="H74" s="1067">
        <v>0</v>
      </c>
      <c r="I74" s="1066">
        <v>0</v>
      </c>
      <c r="J74" s="1067">
        <v>0</v>
      </c>
    </row>
    <row r="75" spans="1:14" hidden="1">
      <c r="A75" s="1064">
        <v>6</v>
      </c>
      <c r="B75" s="1065" t="s">
        <v>26</v>
      </c>
      <c r="C75" s="1066">
        <v>0</v>
      </c>
      <c r="D75" s="1067">
        <v>0</v>
      </c>
      <c r="E75" s="1066">
        <v>0</v>
      </c>
      <c r="F75" s="1067">
        <v>0</v>
      </c>
      <c r="G75" s="1066">
        <v>0</v>
      </c>
      <c r="H75" s="1067">
        <v>0</v>
      </c>
      <c r="I75" s="1066">
        <v>0</v>
      </c>
      <c r="J75" s="1067">
        <v>0</v>
      </c>
    </row>
    <row r="76" spans="1:14" hidden="1">
      <c r="A76" s="1064">
        <v>7</v>
      </c>
      <c r="B76" s="1065" t="s">
        <v>770</v>
      </c>
      <c r="C76" s="1066">
        <v>0</v>
      </c>
      <c r="D76" s="1067">
        <v>0</v>
      </c>
      <c r="E76" s="1066">
        <v>0</v>
      </c>
      <c r="F76" s="1067">
        <v>0</v>
      </c>
      <c r="G76" s="1066">
        <v>0</v>
      </c>
      <c r="H76" s="1067">
        <v>0</v>
      </c>
      <c r="I76" s="1066">
        <v>0</v>
      </c>
      <c r="J76" s="1067">
        <v>0</v>
      </c>
    </row>
    <row r="77" spans="1:14" hidden="1">
      <c r="A77" s="1064">
        <v>8</v>
      </c>
      <c r="B77" s="1065" t="s">
        <v>771</v>
      </c>
      <c r="C77" s="1066">
        <v>0</v>
      </c>
      <c r="D77" s="1067">
        <v>0</v>
      </c>
      <c r="E77" s="1066">
        <v>0</v>
      </c>
      <c r="F77" s="1067">
        <v>0</v>
      </c>
      <c r="G77" s="1066">
        <v>0</v>
      </c>
      <c r="H77" s="1067">
        <v>0</v>
      </c>
      <c r="I77" s="1066">
        <v>0</v>
      </c>
      <c r="J77" s="1067">
        <v>0</v>
      </c>
    </row>
    <row r="78" spans="1:14" hidden="1">
      <c r="A78" s="1064">
        <v>9</v>
      </c>
      <c r="B78" s="1065" t="s">
        <v>382</v>
      </c>
      <c r="C78" s="1066">
        <v>0</v>
      </c>
      <c r="D78" s="1067">
        <v>0</v>
      </c>
      <c r="E78" s="1066">
        <v>0</v>
      </c>
      <c r="F78" s="1067">
        <v>0</v>
      </c>
      <c r="G78" s="1066">
        <v>0</v>
      </c>
      <c r="H78" s="1067">
        <v>0</v>
      </c>
      <c r="I78" s="1066">
        <v>0</v>
      </c>
      <c r="J78" s="1067">
        <v>0</v>
      </c>
    </row>
    <row r="79" spans="1:14" hidden="1">
      <c r="A79" s="1064">
        <v>10</v>
      </c>
      <c r="B79" s="1065" t="s">
        <v>772</v>
      </c>
      <c r="C79" s="1066">
        <v>0</v>
      </c>
      <c r="D79" s="1067">
        <v>0</v>
      </c>
      <c r="E79" s="1066">
        <v>0</v>
      </c>
      <c r="F79" s="1067">
        <v>0</v>
      </c>
      <c r="G79" s="1066">
        <v>0</v>
      </c>
      <c r="H79" s="1067">
        <v>0</v>
      </c>
      <c r="I79" s="1066">
        <v>0</v>
      </c>
      <c r="J79" s="1067">
        <v>0</v>
      </c>
    </row>
    <row r="80" spans="1:14" hidden="1">
      <c r="A80" s="1064">
        <v>11</v>
      </c>
      <c r="B80" s="1065" t="s">
        <v>773</v>
      </c>
      <c r="C80" s="1066">
        <v>0</v>
      </c>
      <c r="D80" s="1067">
        <v>0</v>
      </c>
      <c r="E80" s="1066">
        <v>0</v>
      </c>
      <c r="F80" s="1067">
        <v>0</v>
      </c>
      <c r="G80" s="1066">
        <v>0</v>
      </c>
      <c r="H80" s="1067">
        <v>0</v>
      </c>
      <c r="I80" s="1066">
        <v>0</v>
      </c>
      <c r="J80" s="1067">
        <v>0</v>
      </c>
    </row>
  </sheetData>
  <mergeCells count="10">
    <mergeCell ref="A57:B57"/>
    <mergeCell ref="A1:J1"/>
    <mergeCell ref="A2:N2"/>
    <mergeCell ref="A3:N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activeCell="O12" sqref="O12"/>
    </sheetView>
  </sheetViews>
  <sheetFormatPr defaultRowHeight="5.65" customHeight="1"/>
  <cols>
    <col min="1" max="1" width="8.5703125" style="1069" customWidth="1"/>
    <col min="2" max="2" width="36" style="1101" customWidth="1"/>
    <col min="3" max="3" width="11.5703125" style="1069" customWidth="1"/>
    <col min="4" max="4" width="11.85546875" style="1069" customWidth="1"/>
    <col min="5" max="5" width="13.42578125" style="1069" customWidth="1"/>
    <col min="6" max="6" width="10.85546875" style="1069" customWidth="1"/>
    <col min="7" max="7" width="11" style="1069" customWidth="1"/>
    <col min="8" max="8" width="12.85546875" style="1069" customWidth="1"/>
    <col min="9" max="10" width="11" style="1102" customWidth="1"/>
    <col min="11" max="11" width="13" style="1102" customWidth="1"/>
    <col min="12" max="12" width="8.7109375" style="1069" customWidth="1"/>
    <col min="13" max="13" width="11.42578125" style="1069" customWidth="1"/>
    <col min="14" max="16384" width="9.140625" style="1069"/>
  </cols>
  <sheetData>
    <row r="1" spans="1:14" ht="27.75" customHeight="1">
      <c r="A1" s="1068" t="s">
        <v>785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</row>
    <row r="2" spans="1:14" ht="23.25">
      <c r="A2" s="1070" t="s">
        <v>775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1"/>
      <c r="M2" s="1071"/>
      <c r="N2" s="1071"/>
    </row>
    <row r="3" spans="1:14" ht="23.25">
      <c r="A3" s="1072"/>
      <c r="B3" s="1073"/>
      <c r="C3" s="1073"/>
      <c r="D3" s="1073"/>
      <c r="E3" s="1073"/>
      <c r="F3" s="1073"/>
      <c r="G3" s="1073"/>
      <c r="H3" s="1073"/>
      <c r="I3" s="239" t="s">
        <v>776</v>
      </c>
      <c r="J3" s="239"/>
      <c r="K3" s="239"/>
      <c r="L3" s="1071"/>
      <c r="M3" s="1071"/>
      <c r="N3" s="1071"/>
    </row>
    <row r="4" spans="1:14" s="1078" customFormat="1" ht="15.75">
      <c r="A4" s="1074" t="s">
        <v>1</v>
      </c>
      <c r="B4" s="1075" t="s">
        <v>128</v>
      </c>
      <c r="C4" s="1076" t="s">
        <v>777</v>
      </c>
      <c r="D4" s="1076"/>
      <c r="E4" s="1076"/>
      <c r="F4" s="1076" t="s">
        <v>778</v>
      </c>
      <c r="G4" s="1076"/>
      <c r="H4" s="1076"/>
      <c r="I4" s="1076" t="s">
        <v>779</v>
      </c>
      <c r="J4" s="1076"/>
      <c r="K4" s="1076"/>
      <c r="L4" s="1077"/>
      <c r="M4" s="1077"/>
      <c r="N4" s="1077"/>
    </row>
    <row r="5" spans="1:14" s="1081" customFormat="1" ht="48" customHeight="1">
      <c r="A5" s="1074"/>
      <c r="B5" s="1075"/>
      <c r="C5" s="1079" t="s">
        <v>780</v>
      </c>
      <c r="D5" s="1079" t="s">
        <v>781</v>
      </c>
      <c r="E5" s="1079" t="s">
        <v>782</v>
      </c>
      <c r="F5" s="1079" t="s">
        <v>780</v>
      </c>
      <c r="G5" s="1079" t="s">
        <v>781</v>
      </c>
      <c r="H5" s="1079" t="s">
        <v>782</v>
      </c>
      <c r="I5" s="1079" t="s">
        <v>780</v>
      </c>
      <c r="J5" s="1079" t="s">
        <v>781</v>
      </c>
      <c r="K5" s="1079" t="s">
        <v>783</v>
      </c>
      <c r="L5" s="1080"/>
      <c r="M5" s="1080"/>
      <c r="N5" s="1080"/>
    </row>
    <row r="6" spans="1:14" ht="15" hidden="1">
      <c r="A6" s="1082"/>
      <c r="B6" s="1083"/>
      <c r="C6" s="1084"/>
      <c r="D6" s="1084"/>
      <c r="E6" s="1084"/>
      <c r="F6" s="1084"/>
      <c r="G6" s="1084"/>
      <c r="H6" s="1084"/>
      <c r="I6" s="1084"/>
      <c r="J6" s="1084"/>
      <c r="K6" s="1084"/>
      <c r="L6" s="1071"/>
      <c r="M6" s="1071"/>
      <c r="N6" s="1071"/>
    </row>
    <row r="7" spans="1:14" s="1089" customFormat="1" ht="18">
      <c r="A7" s="1085" t="s">
        <v>62</v>
      </c>
      <c r="B7" s="1086" t="s">
        <v>63</v>
      </c>
      <c r="C7" s="1087"/>
      <c r="D7" s="1087"/>
      <c r="E7" s="1087"/>
      <c r="F7" s="1087"/>
      <c r="G7" s="1087"/>
      <c r="H7" s="1087"/>
      <c r="I7" s="1087"/>
      <c r="J7" s="1087"/>
      <c r="K7" s="1087"/>
      <c r="L7" s="1088"/>
      <c r="M7" s="1088"/>
      <c r="N7" s="1088"/>
    </row>
    <row r="8" spans="1:14" s="210" customFormat="1" ht="17.100000000000001" customHeight="1">
      <c r="A8" s="1090">
        <v>1</v>
      </c>
      <c r="B8" s="1091" t="s">
        <v>136</v>
      </c>
      <c r="C8" s="452">
        <v>168</v>
      </c>
      <c r="D8" s="452">
        <v>1913</v>
      </c>
      <c r="E8" s="452">
        <v>82</v>
      </c>
      <c r="F8" s="452">
        <v>166</v>
      </c>
      <c r="G8" s="452">
        <v>22509</v>
      </c>
      <c r="H8" s="452">
        <v>297</v>
      </c>
      <c r="I8" s="452">
        <v>380</v>
      </c>
      <c r="J8" s="452">
        <v>146</v>
      </c>
      <c r="K8" s="452">
        <v>11</v>
      </c>
      <c r="L8" s="1071"/>
      <c r="M8" s="1071"/>
      <c r="N8" s="1071"/>
    </row>
    <row r="9" spans="1:14" s="210" customFormat="1" ht="17.100000000000001" customHeight="1">
      <c r="A9" s="1090">
        <v>2</v>
      </c>
      <c r="B9" s="1091" t="s">
        <v>11</v>
      </c>
      <c r="C9" s="452">
        <v>226</v>
      </c>
      <c r="D9" s="452">
        <v>44907</v>
      </c>
      <c r="E9" s="452">
        <v>465.31</v>
      </c>
      <c r="F9" s="452">
        <v>227</v>
      </c>
      <c r="G9" s="452">
        <v>4441</v>
      </c>
      <c r="H9" s="452">
        <v>0</v>
      </c>
      <c r="I9" s="452">
        <v>148</v>
      </c>
      <c r="J9" s="452">
        <v>265.58999999999997</v>
      </c>
      <c r="K9" s="452">
        <v>0</v>
      </c>
      <c r="L9" s="1071"/>
      <c r="M9" s="1071"/>
      <c r="N9" s="1071"/>
    </row>
    <row r="10" spans="1:14" s="210" customFormat="1" ht="17.100000000000001" customHeight="1">
      <c r="A10" s="1090">
        <v>3</v>
      </c>
      <c r="B10" s="1091" t="s">
        <v>13</v>
      </c>
      <c r="C10" s="452">
        <v>652</v>
      </c>
      <c r="D10" s="452">
        <v>863</v>
      </c>
      <c r="E10" s="452">
        <v>352</v>
      </c>
      <c r="F10" s="452">
        <v>2</v>
      </c>
      <c r="G10" s="452">
        <v>53</v>
      </c>
      <c r="H10" s="452">
        <v>0</v>
      </c>
      <c r="I10" s="452">
        <v>621</v>
      </c>
      <c r="J10" s="452">
        <v>201</v>
      </c>
      <c r="K10" s="452">
        <v>11</v>
      </c>
      <c r="L10" s="1071"/>
      <c r="M10" s="1071"/>
      <c r="N10" s="1071"/>
    </row>
    <row r="11" spans="1:14" s="210" customFormat="1" ht="17.100000000000001" customHeight="1">
      <c r="A11" s="1090">
        <v>4</v>
      </c>
      <c r="B11" s="1091" t="s">
        <v>8</v>
      </c>
      <c r="C11" s="450">
        <v>5785</v>
      </c>
      <c r="D11" s="450">
        <v>68547</v>
      </c>
      <c r="E11" s="450">
        <v>19060</v>
      </c>
      <c r="F11" s="450">
        <v>59</v>
      </c>
      <c r="G11" s="450">
        <v>2073</v>
      </c>
      <c r="H11" s="450">
        <v>52</v>
      </c>
      <c r="I11" s="450">
        <v>837</v>
      </c>
      <c r="J11" s="450">
        <v>3896</v>
      </c>
      <c r="K11" s="450">
        <v>241</v>
      </c>
      <c r="L11" s="1071"/>
      <c r="M11" s="1071"/>
      <c r="N11" s="1071"/>
    </row>
    <row r="12" spans="1:14" s="210" customFormat="1" ht="17.100000000000001" customHeight="1">
      <c r="A12" s="1090">
        <v>5</v>
      </c>
      <c r="B12" s="1091" t="s">
        <v>9</v>
      </c>
      <c r="C12" s="452">
        <v>513</v>
      </c>
      <c r="D12" s="452">
        <v>9989</v>
      </c>
      <c r="E12" s="452">
        <v>5657</v>
      </c>
      <c r="F12" s="452">
        <v>69</v>
      </c>
      <c r="G12" s="452">
        <v>1375</v>
      </c>
      <c r="H12" s="452">
        <v>1032</v>
      </c>
      <c r="I12" s="452">
        <v>1750</v>
      </c>
      <c r="J12" s="452">
        <v>4041</v>
      </c>
      <c r="K12" s="452">
        <v>116</v>
      </c>
      <c r="L12" s="1071"/>
      <c r="M12" s="1071"/>
      <c r="N12" s="1071"/>
    </row>
    <row r="13" spans="1:14" s="1078" customFormat="1" ht="17.100000000000001" customHeight="1">
      <c r="A13" s="1092"/>
      <c r="B13" s="1093" t="s">
        <v>64</v>
      </c>
      <c r="C13" s="454">
        <f t="shared" ref="C13:K13" si="0">SUM(C8:C12)</f>
        <v>7344</v>
      </c>
      <c r="D13" s="454">
        <f t="shared" si="0"/>
        <v>126219</v>
      </c>
      <c r="E13" s="454">
        <f t="shared" si="0"/>
        <v>25616.31</v>
      </c>
      <c r="F13" s="454">
        <f t="shared" si="0"/>
        <v>523</v>
      </c>
      <c r="G13" s="454">
        <f t="shared" si="0"/>
        <v>30451</v>
      </c>
      <c r="H13" s="454">
        <f t="shared" si="0"/>
        <v>1381</v>
      </c>
      <c r="I13" s="454">
        <f t="shared" si="0"/>
        <v>3736</v>
      </c>
      <c r="J13" s="454">
        <f t="shared" si="0"/>
        <v>8549.59</v>
      </c>
      <c r="K13" s="454">
        <f t="shared" si="0"/>
        <v>379</v>
      </c>
      <c r="L13" s="1077"/>
      <c r="M13" s="1077"/>
      <c r="N13" s="1077"/>
    </row>
    <row r="14" spans="1:14" ht="17.100000000000001" customHeight="1">
      <c r="A14" s="1092" t="s">
        <v>230</v>
      </c>
      <c r="B14" s="1093" t="s">
        <v>231</v>
      </c>
      <c r="C14" s="452"/>
      <c r="D14" s="452"/>
      <c r="E14" s="452"/>
      <c r="F14" s="452"/>
      <c r="G14" s="452"/>
      <c r="H14" s="452"/>
      <c r="I14" s="452"/>
      <c r="J14" s="452"/>
      <c r="K14" s="452"/>
      <c r="L14" s="1071"/>
      <c r="M14" s="1071"/>
      <c r="N14" s="1071"/>
    </row>
    <row r="15" spans="1:14" s="210" customFormat="1" ht="17.100000000000001" customHeight="1">
      <c r="A15" s="1090">
        <v>6</v>
      </c>
      <c r="B15" s="1091" t="s">
        <v>18</v>
      </c>
      <c r="C15" s="452">
        <v>21</v>
      </c>
      <c r="D15" s="452">
        <v>552.48</v>
      </c>
      <c r="E15" s="452">
        <v>72.489999999999995</v>
      </c>
      <c r="F15" s="452">
        <v>4</v>
      </c>
      <c r="G15" s="452">
        <v>80</v>
      </c>
      <c r="H15" s="452">
        <v>0</v>
      </c>
      <c r="I15" s="452">
        <v>145</v>
      </c>
      <c r="J15" s="452">
        <v>4.4400000000000004</v>
      </c>
      <c r="K15" s="452">
        <v>0.04</v>
      </c>
      <c r="L15" s="1071"/>
      <c r="M15" s="1071"/>
      <c r="N15" s="1071"/>
    </row>
    <row r="16" spans="1:14" s="210" customFormat="1" ht="17.100000000000001" customHeight="1">
      <c r="A16" s="1090">
        <v>7</v>
      </c>
      <c r="B16" s="1091" t="s">
        <v>138</v>
      </c>
      <c r="C16" s="452">
        <v>0</v>
      </c>
      <c r="D16" s="452">
        <v>0</v>
      </c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2">
        <v>0</v>
      </c>
      <c r="K16" s="452">
        <v>0</v>
      </c>
      <c r="L16" s="1071"/>
      <c r="M16" s="1071"/>
      <c r="N16" s="1071"/>
    </row>
    <row r="17" spans="1:14" s="210" customFormat="1" ht="17.100000000000001" customHeight="1">
      <c r="A17" s="1090">
        <v>8</v>
      </c>
      <c r="B17" s="1091" t="s">
        <v>22</v>
      </c>
      <c r="C17" s="452">
        <v>0</v>
      </c>
      <c r="D17" s="452">
        <v>0</v>
      </c>
      <c r="E17" s="452">
        <v>0</v>
      </c>
      <c r="F17" s="452">
        <v>0</v>
      </c>
      <c r="G17" s="452">
        <v>0</v>
      </c>
      <c r="H17" s="452">
        <v>0</v>
      </c>
      <c r="I17" s="452">
        <v>0</v>
      </c>
      <c r="J17" s="452">
        <v>0</v>
      </c>
      <c r="K17" s="452">
        <v>0</v>
      </c>
      <c r="L17" s="1071"/>
      <c r="M17" s="1071"/>
      <c r="N17" s="1071"/>
    </row>
    <row r="18" spans="1:14" s="210" customFormat="1" ht="17.100000000000001" customHeight="1">
      <c r="A18" s="1090">
        <v>9</v>
      </c>
      <c r="B18" s="1091" t="s">
        <v>15</v>
      </c>
      <c r="C18" s="450">
        <v>162</v>
      </c>
      <c r="D18" s="450">
        <v>2597.15</v>
      </c>
      <c r="E18" s="450">
        <v>1178</v>
      </c>
      <c r="F18" s="450">
        <v>19</v>
      </c>
      <c r="G18" s="450">
        <v>38674.839999999997</v>
      </c>
      <c r="H18" s="450">
        <v>5239.7</v>
      </c>
      <c r="I18" s="450">
        <v>271</v>
      </c>
      <c r="J18" s="450">
        <v>800.75</v>
      </c>
      <c r="K18" s="450">
        <v>27.41</v>
      </c>
      <c r="L18" s="1071"/>
      <c r="M18" s="1071"/>
      <c r="N18" s="1071"/>
    </row>
    <row r="19" spans="1:14" s="210" customFormat="1" ht="17.100000000000001" customHeight="1">
      <c r="A19" s="1090">
        <v>10</v>
      </c>
      <c r="B19" s="1091" t="s">
        <v>139</v>
      </c>
      <c r="C19" s="452">
        <v>49</v>
      </c>
      <c r="D19" s="452">
        <v>1877.66</v>
      </c>
      <c r="E19" s="452">
        <v>437.96</v>
      </c>
      <c r="F19" s="452">
        <v>8</v>
      </c>
      <c r="G19" s="452">
        <v>578.74</v>
      </c>
      <c r="H19" s="452">
        <v>0</v>
      </c>
      <c r="I19" s="452">
        <v>0</v>
      </c>
      <c r="J19" s="452">
        <v>0</v>
      </c>
      <c r="K19" s="452">
        <v>0</v>
      </c>
      <c r="L19" s="1071"/>
      <c r="M19" s="1071"/>
      <c r="N19" s="1071"/>
    </row>
    <row r="20" spans="1:14" s="210" customFormat="1" ht="17.100000000000001" customHeight="1">
      <c r="A20" s="1090">
        <v>11</v>
      </c>
      <c r="B20" s="1091" t="s">
        <v>14</v>
      </c>
      <c r="C20" s="452">
        <v>1561</v>
      </c>
      <c r="D20" s="452">
        <v>23529</v>
      </c>
      <c r="E20" s="452">
        <v>10422</v>
      </c>
      <c r="F20" s="452">
        <v>29</v>
      </c>
      <c r="G20" s="452">
        <v>34070</v>
      </c>
      <c r="H20" s="452">
        <v>0</v>
      </c>
      <c r="I20" s="452">
        <v>3</v>
      </c>
      <c r="J20" s="452">
        <v>7</v>
      </c>
      <c r="K20" s="452">
        <v>0</v>
      </c>
      <c r="L20" s="1071"/>
      <c r="M20" s="1071"/>
      <c r="N20" s="1071"/>
    </row>
    <row r="21" spans="1:14" s="210" customFormat="1" ht="17.100000000000001" customHeight="1">
      <c r="A21" s="1090">
        <v>12</v>
      </c>
      <c r="B21" s="1091" t="s">
        <v>140</v>
      </c>
      <c r="C21" s="452">
        <v>0</v>
      </c>
      <c r="D21" s="452">
        <v>0</v>
      </c>
      <c r="E21" s="452">
        <v>0</v>
      </c>
      <c r="F21" s="452">
        <v>0</v>
      </c>
      <c r="G21" s="452">
        <v>0</v>
      </c>
      <c r="H21" s="452">
        <v>0</v>
      </c>
      <c r="I21" s="452">
        <v>0</v>
      </c>
      <c r="J21" s="452">
        <v>0</v>
      </c>
      <c r="K21" s="452">
        <v>0</v>
      </c>
      <c r="L21" s="1071"/>
      <c r="M21" s="1071"/>
      <c r="N21" s="1071"/>
    </row>
    <row r="22" spans="1:14" s="210" customFormat="1" ht="17.100000000000001" customHeight="1">
      <c r="A22" s="1090">
        <v>13</v>
      </c>
      <c r="B22" s="1091" t="s">
        <v>141</v>
      </c>
      <c r="C22" s="452">
        <v>0</v>
      </c>
      <c r="D22" s="452">
        <v>0</v>
      </c>
      <c r="E22" s="452">
        <v>0</v>
      </c>
      <c r="F22" s="452">
        <v>0</v>
      </c>
      <c r="G22" s="452">
        <v>0</v>
      </c>
      <c r="H22" s="452">
        <v>0</v>
      </c>
      <c r="I22" s="452">
        <v>0</v>
      </c>
      <c r="J22" s="452">
        <v>0</v>
      </c>
      <c r="K22" s="452">
        <v>0</v>
      </c>
      <c r="L22" s="1071"/>
      <c r="M22" s="1071"/>
      <c r="N22" s="1071"/>
    </row>
    <row r="23" spans="1:14" s="210" customFormat="1" ht="17.100000000000001" customHeight="1">
      <c r="A23" s="1090">
        <v>14</v>
      </c>
      <c r="B23" s="1091" t="s">
        <v>10</v>
      </c>
      <c r="C23" s="452">
        <v>15</v>
      </c>
      <c r="D23" s="452">
        <v>420</v>
      </c>
      <c r="E23" s="452">
        <v>40</v>
      </c>
      <c r="F23" s="452">
        <v>6</v>
      </c>
      <c r="G23" s="452">
        <v>356.5</v>
      </c>
      <c r="H23" s="452">
        <v>350.5</v>
      </c>
      <c r="I23" s="452">
        <v>15</v>
      </c>
      <c r="J23" s="452">
        <v>14.35</v>
      </c>
      <c r="K23" s="452">
        <v>7.2</v>
      </c>
      <c r="L23" s="1071"/>
      <c r="M23" s="1071"/>
      <c r="N23" s="1071"/>
    </row>
    <row r="24" spans="1:14" s="210" customFormat="1" ht="17.100000000000001" customHeight="1">
      <c r="A24" s="1090">
        <v>15</v>
      </c>
      <c r="B24" s="1091" t="s">
        <v>142</v>
      </c>
      <c r="C24" s="452">
        <v>139</v>
      </c>
      <c r="D24" s="452">
        <v>4957.08</v>
      </c>
      <c r="E24" s="452">
        <v>1257</v>
      </c>
      <c r="F24" s="452">
        <v>0</v>
      </c>
      <c r="G24" s="452">
        <v>0</v>
      </c>
      <c r="H24" s="452">
        <v>0</v>
      </c>
      <c r="I24" s="452">
        <v>1808</v>
      </c>
      <c r="J24" s="452">
        <v>202</v>
      </c>
      <c r="K24" s="452">
        <v>23</v>
      </c>
      <c r="L24" s="1071"/>
      <c r="M24" s="1071"/>
      <c r="N24" s="1071"/>
    </row>
    <row r="25" spans="1:14" s="210" customFormat="1" ht="17.100000000000001" customHeight="1">
      <c r="A25" s="1090">
        <v>16</v>
      </c>
      <c r="B25" s="1091" t="s">
        <v>21</v>
      </c>
      <c r="C25" s="452">
        <v>78</v>
      </c>
      <c r="D25" s="452">
        <v>101893.95</v>
      </c>
      <c r="E25" s="452">
        <v>238.15</v>
      </c>
      <c r="F25" s="452">
        <v>17</v>
      </c>
      <c r="G25" s="452">
        <v>1956.21</v>
      </c>
      <c r="H25" s="452">
        <v>77.959999999999994</v>
      </c>
      <c r="I25" s="452">
        <v>1748</v>
      </c>
      <c r="J25" s="452">
        <v>139.78</v>
      </c>
      <c r="K25" s="452">
        <v>11.17</v>
      </c>
      <c r="L25" s="1071"/>
      <c r="M25" s="1071"/>
      <c r="N25" s="1071"/>
    </row>
    <row r="26" spans="1:14" s="210" customFormat="1" ht="17.100000000000001" customHeight="1">
      <c r="A26" s="1090">
        <v>17</v>
      </c>
      <c r="B26" s="1091" t="s">
        <v>143</v>
      </c>
      <c r="C26" s="450">
        <v>88</v>
      </c>
      <c r="D26" s="450">
        <v>35042.07</v>
      </c>
      <c r="E26" s="450">
        <v>3051.7</v>
      </c>
      <c r="F26" s="450">
        <v>3</v>
      </c>
      <c r="G26" s="450">
        <v>1046.31</v>
      </c>
      <c r="H26" s="450">
        <v>937.37</v>
      </c>
      <c r="I26" s="450">
        <v>0</v>
      </c>
      <c r="J26" s="450">
        <v>0</v>
      </c>
      <c r="K26" s="450">
        <v>0</v>
      </c>
      <c r="L26" s="1071"/>
      <c r="M26" s="1071"/>
      <c r="N26" s="1071"/>
    </row>
    <row r="27" spans="1:14" s="210" customFormat="1" ht="17.100000000000001" customHeight="1">
      <c r="A27" s="1090">
        <v>18</v>
      </c>
      <c r="B27" s="1091" t="s">
        <v>144</v>
      </c>
      <c r="C27" s="452">
        <v>243</v>
      </c>
      <c r="D27" s="452">
        <v>3186</v>
      </c>
      <c r="E27" s="452">
        <v>686</v>
      </c>
      <c r="F27" s="452">
        <v>49</v>
      </c>
      <c r="G27" s="452">
        <v>79</v>
      </c>
      <c r="H27" s="452">
        <v>12</v>
      </c>
      <c r="I27" s="452">
        <v>1818</v>
      </c>
      <c r="J27" s="452">
        <v>1017</v>
      </c>
      <c r="K27" s="452">
        <v>118</v>
      </c>
      <c r="L27" s="1071"/>
      <c r="M27" s="1071"/>
      <c r="N27" s="1071"/>
    </row>
    <row r="28" spans="1:14" s="210" customFormat="1" ht="17.100000000000001" customHeight="1">
      <c r="A28" s="1090">
        <v>19</v>
      </c>
      <c r="B28" s="1091" t="s">
        <v>145</v>
      </c>
      <c r="C28" s="452">
        <v>154</v>
      </c>
      <c r="D28" s="452">
        <v>4501.78</v>
      </c>
      <c r="E28" s="452">
        <v>597.15</v>
      </c>
      <c r="F28" s="452">
        <v>29</v>
      </c>
      <c r="G28" s="452">
        <v>759.12</v>
      </c>
      <c r="H28" s="452">
        <v>182.18</v>
      </c>
      <c r="I28" s="452">
        <v>1364</v>
      </c>
      <c r="J28" s="452">
        <v>508.63</v>
      </c>
      <c r="K28" s="452">
        <v>24.76</v>
      </c>
      <c r="L28" s="1071"/>
      <c r="M28" s="1071"/>
      <c r="N28" s="1071"/>
    </row>
    <row r="29" spans="1:14" s="210" customFormat="1" ht="17.100000000000001" customHeight="1">
      <c r="A29" s="1090">
        <v>20</v>
      </c>
      <c r="B29" s="1091" t="s">
        <v>146</v>
      </c>
      <c r="C29" s="452">
        <v>15</v>
      </c>
      <c r="D29" s="452">
        <v>207.77</v>
      </c>
      <c r="E29" s="452">
        <v>44.77</v>
      </c>
      <c r="F29" s="452">
        <v>8</v>
      </c>
      <c r="G29" s="452">
        <v>175</v>
      </c>
      <c r="H29" s="452">
        <v>75</v>
      </c>
      <c r="I29" s="452">
        <v>7</v>
      </c>
      <c r="J29" s="452">
        <v>5.3</v>
      </c>
      <c r="K29" s="452">
        <v>1</v>
      </c>
      <c r="L29" s="1071"/>
      <c r="M29" s="1071"/>
      <c r="N29" s="1071"/>
    </row>
    <row r="30" spans="1:14" s="210" customFormat="1" ht="17.100000000000001" customHeight="1">
      <c r="A30" s="1090">
        <v>21</v>
      </c>
      <c r="B30" s="1091" t="s">
        <v>147</v>
      </c>
      <c r="C30" s="452">
        <v>2</v>
      </c>
      <c r="D30" s="452">
        <v>33</v>
      </c>
      <c r="E30" s="452">
        <v>0.1</v>
      </c>
      <c r="F30" s="452">
        <v>45</v>
      </c>
      <c r="G30" s="452">
        <v>1796</v>
      </c>
      <c r="H30" s="452">
        <v>0</v>
      </c>
      <c r="I30" s="452">
        <v>0</v>
      </c>
      <c r="J30" s="452">
        <v>0</v>
      </c>
      <c r="K30" s="452">
        <v>0</v>
      </c>
      <c r="L30" s="1071"/>
      <c r="M30" s="1071"/>
      <c r="N30" s="1071"/>
    </row>
    <row r="31" spans="1:14" s="1095" customFormat="1" ht="17.100000000000001" customHeight="1">
      <c r="A31" s="1092"/>
      <c r="B31" s="1093" t="s">
        <v>66</v>
      </c>
      <c r="C31" s="447">
        <f t="shared" ref="C31:K31" si="1">SUM(C15:C30)</f>
        <v>2527</v>
      </c>
      <c r="D31" s="447">
        <f t="shared" si="1"/>
        <v>178797.94</v>
      </c>
      <c r="E31" s="447">
        <f t="shared" si="1"/>
        <v>18025.32</v>
      </c>
      <c r="F31" s="447">
        <f t="shared" si="1"/>
        <v>217</v>
      </c>
      <c r="G31" s="447">
        <f t="shared" si="1"/>
        <v>79571.719999999987</v>
      </c>
      <c r="H31" s="447">
        <f t="shared" si="1"/>
        <v>6874.71</v>
      </c>
      <c r="I31" s="447">
        <f t="shared" si="1"/>
        <v>7179</v>
      </c>
      <c r="J31" s="447">
        <f t="shared" si="1"/>
        <v>2699.25</v>
      </c>
      <c r="K31" s="447">
        <f t="shared" si="1"/>
        <v>212.57999999999998</v>
      </c>
      <c r="L31" s="1094"/>
      <c r="M31" s="1094"/>
      <c r="N31" s="1094"/>
    </row>
    <row r="32" spans="1:14" ht="17.100000000000001" customHeight="1">
      <c r="A32" s="1090" t="s">
        <v>67</v>
      </c>
      <c r="B32" s="1091" t="s">
        <v>68</v>
      </c>
      <c r="C32" s="452"/>
      <c r="D32" s="452"/>
      <c r="E32" s="452"/>
      <c r="F32" s="452"/>
      <c r="G32" s="452"/>
      <c r="H32" s="452"/>
      <c r="I32" s="452"/>
      <c r="J32" s="452"/>
      <c r="K32" s="452"/>
      <c r="L32" s="1071"/>
      <c r="M32" s="1071"/>
      <c r="N32" s="1071"/>
    </row>
    <row r="33" spans="1:14" s="210" customFormat="1" ht="17.100000000000001" customHeight="1">
      <c r="A33" s="1090">
        <v>22</v>
      </c>
      <c r="B33" s="1091" t="s">
        <v>148</v>
      </c>
      <c r="C33" s="452">
        <v>85</v>
      </c>
      <c r="D33" s="452">
        <v>9428</v>
      </c>
      <c r="E33" s="452">
        <v>381</v>
      </c>
      <c r="F33" s="452">
        <v>18</v>
      </c>
      <c r="G33" s="452">
        <v>754</v>
      </c>
      <c r="H33" s="452">
        <v>0</v>
      </c>
      <c r="I33" s="452">
        <v>1</v>
      </c>
      <c r="J33" s="452">
        <v>0.25</v>
      </c>
      <c r="K33" s="452">
        <v>0.25</v>
      </c>
      <c r="L33" s="1071"/>
      <c r="M33" s="1071"/>
      <c r="N33" s="1071"/>
    </row>
    <row r="34" spans="1:14" s="210" customFormat="1" ht="17.100000000000001" customHeight="1">
      <c r="A34" s="1090">
        <v>23</v>
      </c>
      <c r="B34" s="1091" t="s">
        <v>149</v>
      </c>
      <c r="C34" s="450">
        <v>0</v>
      </c>
      <c r="D34" s="450">
        <v>0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1071"/>
      <c r="M34" s="1071"/>
      <c r="N34" s="1071"/>
    </row>
    <row r="35" spans="1:14" s="210" customFormat="1" ht="17.100000000000001" customHeight="1">
      <c r="A35" s="1090">
        <v>24</v>
      </c>
      <c r="B35" s="1091" t="s">
        <v>150</v>
      </c>
      <c r="C35" s="452">
        <v>0</v>
      </c>
      <c r="D35" s="452">
        <v>0</v>
      </c>
      <c r="E35" s="452">
        <v>0</v>
      </c>
      <c r="F35" s="452">
        <v>0</v>
      </c>
      <c r="G35" s="452">
        <v>0</v>
      </c>
      <c r="H35" s="452">
        <v>0</v>
      </c>
      <c r="I35" s="452">
        <v>0</v>
      </c>
      <c r="J35" s="452">
        <v>0</v>
      </c>
      <c r="K35" s="452">
        <v>0</v>
      </c>
      <c r="L35" s="1071"/>
      <c r="M35" s="1071"/>
      <c r="N35" s="1071"/>
    </row>
    <row r="36" spans="1:14" s="210" customFormat="1" ht="17.100000000000001" customHeight="1">
      <c r="A36" s="1090">
        <v>25</v>
      </c>
      <c r="B36" s="1091" t="s">
        <v>151</v>
      </c>
      <c r="C36" s="452">
        <v>5</v>
      </c>
      <c r="D36" s="452">
        <v>626.02</v>
      </c>
      <c r="E36" s="452">
        <v>0</v>
      </c>
      <c r="F36" s="452">
        <v>0</v>
      </c>
      <c r="G36" s="452">
        <v>0</v>
      </c>
      <c r="H36" s="452">
        <v>0</v>
      </c>
      <c r="I36" s="452">
        <v>0</v>
      </c>
      <c r="J36" s="452">
        <v>0</v>
      </c>
      <c r="K36" s="452">
        <v>0</v>
      </c>
      <c r="L36" s="1071"/>
      <c r="M36" s="1071"/>
      <c r="N36" s="1071"/>
    </row>
    <row r="37" spans="1:14" s="210" customFormat="1" ht="17.100000000000001" customHeight="1">
      <c r="A37" s="1090">
        <v>26</v>
      </c>
      <c r="B37" s="1091" t="s">
        <v>152</v>
      </c>
      <c r="C37" s="452">
        <v>0</v>
      </c>
      <c r="D37" s="452">
        <v>0</v>
      </c>
      <c r="E37" s="452">
        <v>0</v>
      </c>
      <c r="F37" s="452">
        <v>0</v>
      </c>
      <c r="G37" s="452">
        <v>0</v>
      </c>
      <c r="H37" s="452">
        <v>0</v>
      </c>
      <c r="I37" s="452">
        <v>0</v>
      </c>
      <c r="J37" s="452">
        <v>0</v>
      </c>
      <c r="K37" s="452">
        <v>0</v>
      </c>
      <c r="L37" s="1071"/>
      <c r="M37" s="1071"/>
      <c r="N37" s="1071"/>
    </row>
    <row r="38" spans="1:14" s="210" customFormat="1" ht="17.100000000000001" customHeight="1">
      <c r="A38" s="1090">
        <v>27</v>
      </c>
      <c r="B38" s="1091" t="s">
        <v>153</v>
      </c>
      <c r="C38" s="450">
        <v>33</v>
      </c>
      <c r="D38" s="450">
        <v>1013.58</v>
      </c>
      <c r="E38" s="450">
        <v>121.69</v>
      </c>
      <c r="F38" s="450">
        <v>3</v>
      </c>
      <c r="G38" s="450">
        <v>646.89</v>
      </c>
      <c r="H38" s="450">
        <v>103.77</v>
      </c>
      <c r="I38" s="450">
        <v>0</v>
      </c>
      <c r="J38" s="450">
        <v>0</v>
      </c>
      <c r="K38" s="450">
        <v>0</v>
      </c>
      <c r="L38" s="1071"/>
      <c r="M38" s="1071"/>
      <c r="N38" s="1071"/>
    </row>
    <row r="39" spans="1:14" s="210" customFormat="1" ht="17.100000000000001" customHeight="1">
      <c r="A39" s="1090">
        <v>28</v>
      </c>
      <c r="B39" s="1091" t="s">
        <v>154</v>
      </c>
      <c r="C39" s="452">
        <v>0</v>
      </c>
      <c r="D39" s="452">
        <v>0</v>
      </c>
      <c r="E39" s="452">
        <v>0</v>
      </c>
      <c r="F39" s="452">
        <v>0</v>
      </c>
      <c r="G39" s="452">
        <v>0</v>
      </c>
      <c r="H39" s="452">
        <v>0</v>
      </c>
      <c r="I39" s="452">
        <v>0</v>
      </c>
      <c r="J39" s="452">
        <v>0</v>
      </c>
      <c r="K39" s="452">
        <v>0</v>
      </c>
      <c r="L39" s="1071"/>
      <c r="M39" s="1071"/>
      <c r="N39" s="1071"/>
    </row>
    <row r="40" spans="1:14" s="210" customFormat="1" ht="17.100000000000001" customHeight="1">
      <c r="A40" s="1090">
        <v>29</v>
      </c>
      <c r="B40" s="1091" t="s">
        <v>155</v>
      </c>
      <c r="C40" s="452">
        <v>18</v>
      </c>
      <c r="D40" s="452">
        <v>390</v>
      </c>
      <c r="E40" s="452">
        <v>90</v>
      </c>
      <c r="F40" s="452">
        <v>45</v>
      </c>
      <c r="G40" s="452">
        <v>1850</v>
      </c>
      <c r="H40" s="452">
        <v>57</v>
      </c>
      <c r="I40" s="452">
        <v>15</v>
      </c>
      <c r="J40" s="452">
        <v>55</v>
      </c>
      <c r="K40" s="452">
        <v>5</v>
      </c>
      <c r="L40" s="1071"/>
      <c r="M40" s="1071"/>
      <c r="N40" s="1071"/>
    </row>
    <row r="41" spans="1:14" s="210" customFormat="1" ht="17.100000000000001" customHeight="1">
      <c r="A41" s="1090">
        <v>30</v>
      </c>
      <c r="B41" s="1091" t="s">
        <v>156</v>
      </c>
      <c r="C41" s="452">
        <v>13</v>
      </c>
      <c r="D41" s="452">
        <v>3605</v>
      </c>
      <c r="E41" s="452">
        <v>329</v>
      </c>
      <c r="F41" s="452">
        <v>5</v>
      </c>
      <c r="G41" s="452">
        <v>1283</v>
      </c>
      <c r="H41" s="452">
        <v>127</v>
      </c>
      <c r="I41" s="452">
        <v>0</v>
      </c>
      <c r="J41" s="452">
        <v>0</v>
      </c>
      <c r="K41" s="452">
        <v>0</v>
      </c>
      <c r="L41" s="1071"/>
      <c r="M41" s="1071"/>
      <c r="N41" s="1071"/>
    </row>
    <row r="42" spans="1:14" s="210" customFormat="1" ht="17.100000000000001" customHeight="1">
      <c r="A42" s="1090">
        <v>31</v>
      </c>
      <c r="B42" s="1091" t="s">
        <v>157</v>
      </c>
      <c r="C42" s="452">
        <v>0</v>
      </c>
      <c r="D42" s="452">
        <v>0</v>
      </c>
      <c r="E42" s="452">
        <v>0</v>
      </c>
      <c r="F42" s="452">
        <v>0</v>
      </c>
      <c r="G42" s="452">
        <v>0</v>
      </c>
      <c r="H42" s="452">
        <v>0</v>
      </c>
      <c r="I42" s="452">
        <v>0</v>
      </c>
      <c r="J42" s="452">
        <v>0</v>
      </c>
      <c r="K42" s="452">
        <v>0</v>
      </c>
      <c r="L42" s="1071"/>
      <c r="M42" s="1071"/>
      <c r="N42" s="1071"/>
    </row>
    <row r="43" spans="1:14" s="210" customFormat="1" ht="17.100000000000001" customHeight="1">
      <c r="A43" s="1090">
        <v>32</v>
      </c>
      <c r="B43" s="1091" t="s">
        <v>158</v>
      </c>
      <c r="C43" s="450">
        <v>42</v>
      </c>
      <c r="D43" s="450">
        <v>1571.91</v>
      </c>
      <c r="E43" s="450">
        <v>82.93</v>
      </c>
      <c r="F43" s="450">
        <v>22</v>
      </c>
      <c r="G43" s="450">
        <v>710.27</v>
      </c>
      <c r="H43" s="450">
        <v>3</v>
      </c>
      <c r="I43" s="450">
        <v>0</v>
      </c>
      <c r="J43" s="450">
        <v>0</v>
      </c>
      <c r="K43" s="450">
        <v>0</v>
      </c>
      <c r="L43" s="1071"/>
      <c r="M43" s="1071"/>
      <c r="N43" s="1071"/>
    </row>
    <row r="44" spans="1:14" s="210" customFormat="1" ht="17.100000000000001" customHeight="1">
      <c r="A44" s="1090">
        <v>33</v>
      </c>
      <c r="B44" s="1091" t="s">
        <v>159</v>
      </c>
      <c r="C44" s="452">
        <v>34</v>
      </c>
      <c r="D44" s="452">
        <v>4004.48</v>
      </c>
      <c r="E44" s="452">
        <v>1171.5999999999999</v>
      </c>
      <c r="F44" s="452">
        <v>13</v>
      </c>
      <c r="G44" s="452">
        <v>2021.55</v>
      </c>
      <c r="H44" s="452">
        <v>347.28</v>
      </c>
      <c r="I44" s="452">
        <v>8</v>
      </c>
      <c r="J44" s="452">
        <v>8.64</v>
      </c>
      <c r="K44" s="452">
        <v>1.67</v>
      </c>
      <c r="L44" s="1071"/>
      <c r="M44" s="1071"/>
      <c r="N44" s="1071"/>
    </row>
    <row r="45" spans="1:14" s="210" customFormat="1" ht="17.100000000000001" customHeight="1">
      <c r="A45" s="1090">
        <v>34</v>
      </c>
      <c r="B45" s="1091" t="s">
        <v>160</v>
      </c>
      <c r="C45" s="452">
        <v>0</v>
      </c>
      <c r="D45" s="452">
        <v>0</v>
      </c>
      <c r="E45" s="452">
        <v>0</v>
      </c>
      <c r="F45" s="452">
        <v>0</v>
      </c>
      <c r="G45" s="452">
        <v>0</v>
      </c>
      <c r="H45" s="452">
        <v>0</v>
      </c>
      <c r="I45" s="452">
        <v>0</v>
      </c>
      <c r="J45" s="452">
        <v>0</v>
      </c>
      <c r="K45" s="452">
        <v>0</v>
      </c>
      <c r="L45" s="1071"/>
      <c r="M45" s="1071"/>
      <c r="N45" s="1071"/>
    </row>
    <row r="46" spans="1:14" s="210" customFormat="1" ht="17.100000000000001" customHeight="1">
      <c r="A46" s="1090">
        <v>35</v>
      </c>
      <c r="B46" s="1091" t="s">
        <v>161</v>
      </c>
      <c r="C46" s="452">
        <v>0</v>
      </c>
      <c r="D46" s="452">
        <v>0</v>
      </c>
      <c r="E46" s="452">
        <v>0</v>
      </c>
      <c r="F46" s="452">
        <v>0</v>
      </c>
      <c r="G46" s="452">
        <v>0</v>
      </c>
      <c r="H46" s="452">
        <v>0</v>
      </c>
      <c r="I46" s="452">
        <v>0</v>
      </c>
      <c r="J46" s="452">
        <v>0</v>
      </c>
      <c r="K46" s="452">
        <v>0</v>
      </c>
      <c r="L46" s="1071"/>
      <c r="M46" s="1071"/>
      <c r="N46" s="1071"/>
    </row>
    <row r="47" spans="1:14" s="210" customFormat="1" ht="17.100000000000001" customHeight="1">
      <c r="A47" s="1090">
        <v>36</v>
      </c>
      <c r="B47" s="1091" t="s">
        <v>162</v>
      </c>
      <c r="C47" s="452">
        <v>0</v>
      </c>
      <c r="D47" s="452">
        <v>0</v>
      </c>
      <c r="E47" s="452">
        <v>0</v>
      </c>
      <c r="F47" s="452">
        <v>0</v>
      </c>
      <c r="G47" s="452">
        <v>0</v>
      </c>
      <c r="H47" s="452">
        <v>0</v>
      </c>
      <c r="I47" s="452">
        <v>0</v>
      </c>
      <c r="J47" s="452">
        <v>0</v>
      </c>
      <c r="K47" s="452">
        <v>0</v>
      </c>
      <c r="L47" s="1071"/>
      <c r="M47" s="1071"/>
      <c r="N47" s="1071"/>
    </row>
    <row r="48" spans="1:14" s="210" customFormat="1" ht="17.100000000000001" customHeight="1">
      <c r="A48" s="1090">
        <v>37</v>
      </c>
      <c r="B48" s="1091" t="s">
        <v>45</v>
      </c>
      <c r="C48" s="452">
        <v>0</v>
      </c>
      <c r="D48" s="452">
        <v>0</v>
      </c>
      <c r="E48" s="452">
        <v>0</v>
      </c>
      <c r="F48" s="452">
        <v>0</v>
      </c>
      <c r="G48" s="452">
        <v>0</v>
      </c>
      <c r="H48" s="452">
        <v>0</v>
      </c>
      <c r="I48" s="452">
        <v>0</v>
      </c>
      <c r="J48" s="452">
        <v>0</v>
      </c>
      <c r="K48" s="452">
        <v>0</v>
      </c>
      <c r="L48" s="1071"/>
      <c r="M48" s="1071"/>
      <c r="N48" s="1071"/>
    </row>
    <row r="49" spans="1:14" s="210" customFormat="1" ht="17.100000000000001" customHeight="1">
      <c r="A49" s="1090">
        <v>38</v>
      </c>
      <c r="B49" s="1091" t="s">
        <v>163</v>
      </c>
      <c r="C49" s="452">
        <v>0</v>
      </c>
      <c r="D49" s="452">
        <v>0</v>
      </c>
      <c r="E49" s="452">
        <v>0</v>
      </c>
      <c r="F49" s="452">
        <v>0</v>
      </c>
      <c r="G49" s="452">
        <v>0</v>
      </c>
      <c r="H49" s="452">
        <v>0</v>
      </c>
      <c r="I49" s="452">
        <v>0</v>
      </c>
      <c r="J49" s="452">
        <v>0</v>
      </c>
      <c r="K49" s="452">
        <v>0</v>
      </c>
      <c r="L49" s="1071"/>
      <c r="M49" s="1071"/>
      <c r="N49" s="1071"/>
    </row>
    <row r="50" spans="1:14" s="210" customFormat="1" ht="17.100000000000001" customHeight="1">
      <c r="A50" s="1090">
        <v>39</v>
      </c>
      <c r="B50" s="1091" t="s">
        <v>164</v>
      </c>
      <c r="C50" s="452">
        <v>0</v>
      </c>
      <c r="D50" s="452">
        <v>0</v>
      </c>
      <c r="E50" s="452">
        <v>0</v>
      </c>
      <c r="F50" s="452">
        <v>0</v>
      </c>
      <c r="G50" s="452">
        <v>0</v>
      </c>
      <c r="H50" s="452">
        <v>0</v>
      </c>
      <c r="I50" s="452">
        <v>0</v>
      </c>
      <c r="J50" s="452">
        <v>0</v>
      </c>
      <c r="K50" s="452">
        <v>0</v>
      </c>
      <c r="L50" s="1071"/>
      <c r="M50" s="1071"/>
      <c r="N50" s="1071"/>
    </row>
    <row r="51" spans="1:14" s="1089" customFormat="1" ht="17.100000000000001" customHeight="1">
      <c r="A51" s="1092"/>
      <c r="B51" s="1093" t="s">
        <v>69</v>
      </c>
      <c r="C51" s="447">
        <f>SUM(C33:C50)</f>
        <v>230</v>
      </c>
      <c r="D51" s="447">
        <f t="shared" ref="D51:K51" si="2">SUM(D33:D50)</f>
        <v>20638.990000000002</v>
      </c>
      <c r="E51" s="447">
        <f t="shared" si="2"/>
        <v>2176.2200000000003</v>
      </c>
      <c r="F51" s="447">
        <f t="shared" si="2"/>
        <v>106</v>
      </c>
      <c r="G51" s="447">
        <f t="shared" si="2"/>
        <v>7265.71</v>
      </c>
      <c r="H51" s="447">
        <f t="shared" si="2"/>
        <v>638.04999999999995</v>
      </c>
      <c r="I51" s="447">
        <f t="shared" si="2"/>
        <v>24</v>
      </c>
      <c r="J51" s="447">
        <f t="shared" si="2"/>
        <v>63.89</v>
      </c>
      <c r="K51" s="447">
        <f t="shared" si="2"/>
        <v>6.92</v>
      </c>
      <c r="L51" s="1088"/>
      <c r="M51" s="1088"/>
      <c r="N51" s="1088"/>
    </row>
    <row r="52" spans="1:14" ht="17.100000000000001" customHeight="1">
      <c r="A52" s="1090" t="s">
        <v>70</v>
      </c>
      <c r="B52" s="1091" t="s">
        <v>71</v>
      </c>
      <c r="C52" s="1096"/>
      <c r="D52" s="1096"/>
      <c r="E52" s="1096"/>
      <c r="F52" s="1096"/>
      <c r="G52" s="1096"/>
      <c r="H52" s="1096"/>
      <c r="I52" s="1096"/>
      <c r="J52" s="1096"/>
      <c r="K52" s="1096"/>
      <c r="L52" s="1071"/>
      <c r="M52" s="1071"/>
      <c r="N52" s="1071"/>
    </row>
    <row r="53" spans="1:14" s="210" customFormat="1" ht="17.100000000000001" customHeight="1">
      <c r="A53" s="1090">
        <v>40</v>
      </c>
      <c r="B53" s="1091" t="s">
        <v>165</v>
      </c>
      <c r="C53" s="452">
        <v>38</v>
      </c>
      <c r="D53" s="452">
        <v>593</v>
      </c>
      <c r="E53" s="452">
        <v>61</v>
      </c>
      <c r="F53" s="452">
        <v>17</v>
      </c>
      <c r="G53" s="452">
        <v>89</v>
      </c>
      <c r="H53" s="452">
        <v>7</v>
      </c>
      <c r="I53" s="452">
        <v>0</v>
      </c>
      <c r="J53" s="452">
        <v>0</v>
      </c>
      <c r="K53" s="452">
        <v>0</v>
      </c>
      <c r="L53" s="1071"/>
      <c r="M53" s="1071"/>
      <c r="N53" s="1071"/>
    </row>
    <row r="54" spans="1:14" s="210" customFormat="1" ht="17.100000000000001" customHeight="1">
      <c r="A54" s="1090">
        <v>41</v>
      </c>
      <c r="B54" s="1091" t="s">
        <v>166</v>
      </c>
      <c r="C54" s="452">
        <v>1648</v>
      </c>
      <c r="D54" s="452">
        <v>14836</v>
      </c>
      <c r="E54" s="452">
        <v>278.27999999999997</v>
      </c>
      <c r="F54" s="452">
        <v>625</v>
      </c>
      <c r="G54" s="452">
        <v>19145</v>
      </c>
      <c r="H54" s="452">
        <v>18.62</v>
      </c>
      <c r="I54" s="452">
        <v>0</v>
      </c>
      <c r="J54" s="452">
        <v>0</v>
      </c>
      <c r="K54" s="452">
        <v>0</v>
      </c>
      <c r="L54" s="1071"/>
      <c r="M54" s="1071"/>
      <c r="N54" s="1071"/>
    </row>
    <row r="55" spans="1:14" s="210" customFormat="1" ht="17.100000000000001" customHeight="1">
      <c r="A55" s="1090">
        <v>42</v>
      </c>
      <c r="B55" s="1091" t="s">
        <v>167</v>
      </c>
      <c r="C55" s="452">
        <v>1768</v>
      </c>
      <c r="D55" s="452">
        <v>9603.7199999999993</v>
      </c>
      <c r="E55" s="452">
        <v>1898.5</v>
      </c>
      <c r="F55" s="452">
        <v>68</v>
      </c>
      <c r="G55" s="452">
        <v>813.71</v>
      </c>
      <c r="H55" s="452">
        <v>43.62</v>
      </c>
      <c r="I55" s="452">
        <v>84</v>
      </c>
      <c r="J55" s="452">
        <v>81.349999999999994</v>
      </c>
      <c r="K55" s="452">
        <v>17.399999999999999</v>
      </c>
      <c r="L55" s="1071"/>
      <c r="M55" s="1071"/>
      <c r="N55" s="1071"/>
    </row>
    <row r="56" spans="1:14" s="1098" customFormat="1" ht="17.100000000000001" customHeight="1">
      <c r="A56" s="1092"/>
      <c r="B56" s="1093" t="s">
        <v>72</v>
      </c>
      <c r="C56" s="447">
        <f t="shared" ref="C56:K56" si="3">SUM(C53:C55)</f>
        <v>3454</v>
      </c>
      <c r="D56" s="447">
        <f t="shared" si="3"/>
        <v>25032.720000000001</v>
      </c>
      <c r="E56" s="447">
        <f t="shared" si="3"/>
        <v>2237.7799999999997</v>
      </c>
      <c r="F56" s="447">
        <f t="shared" si="3"/>
        <v>710</v>
      </c>
      <c r="G56" s="447">
        <f t="shared" si="3"/>
        <v>20047.71</v>
      </c>
      <c r="H56" s="447">
        <f t="shared" si="3"/>
        <v>69.239999999999995</v>
      </c>
      <c r="I56" s="447">
        <f t="shared" si="3"/>
        <v>84</v>
      </c>
      <c r="J56" s="447">
        <f t="shared" si="3"/>
        <v>81.349999999999994</v>
      </c>
      <c r="K56" s="447">
        <f t="shared" si="3"/>
        <v>17.399999999999999</v>
      </c>
      <c r="L56" s="1097"/>
      <c r="M56" s="1097"/>
      <c r="N56" s="1097"/>
    </row>
    <row r="57" spans="1:14" s="1089" customFormat="1" ht="17.100000000000001" customHeight="1">
      <c r="A57" s="1099" t="s">
        <v>784</v>
      </c>
      <c r="B57" s="1093"/>
      <c r="C57" s="447">
        <f t="shared" ref="C57:K57" si="4">SUM(C13,C31,C51,C56)</f>
        <v>13555</v>
      </c>
      <c r="D57" s="447">
        <f t="shared" si="4"/>
        <v>350688.65</v>
      </c>
      <c r="E57" s="447">
        <f t="shared" si="4"/>
        <v>48055.630000000005</v>
      </c>
      <c r="F57" s="447">
        <f t="shared" si="4"/>
        <v>1556</v>
      </c>
      <c r="G57" s="447">
        <f t="shared" si="4"/>
        <v>137336.13999999998</v>
      </c>
      <c r="H57" s="447">
        <f t="shared" si="4"/>
        <v>8962.9999999999982</v>
      </c>
      <c r="I57" s="447">
        <f t="shared" si="4"/>
        <v>11023</v>
      </c>
      <c r="J57" s="447">
        <f t="shared" si="4"/>
        <v>11394.08</v>
      </c>
      <c r="K57" s="447">
        <f t="shared" si="4"/>
        <v>615.89999999999986</v>
      </c>
      <c r="L57" s="1088"/>
      <c r="M57" s="1088"/>
      <c r="N57" s="1088"/>
    </row>
    <row r="58" spans="1:14" s="1089" customFormat="1" ht="17.100000000000001" customHeight="1">
      <c r="A58" s="1092"/>
      <c r="B58" s="1093" t="s">
        <v>748</v>
      </c>
      <c r="C58" s="447">
        <f t="shared" ref="C58:K58" si="5">SUM(C13,C31,C51)</f>
        <v>10101</v>
      </c>
      <c r="D58" s="447">
        <f t="shared" si="5"/>
        <v>325655.93</v>
      </c>
      <c r="E58" s="447">
        <f t="shared" si="5"/>
        <v>45817.850000000006</v>
      </c>
      <c r="F58" s="447">
        <f t="shared" si="5"/>
        <v>846</v>
      </c>
      <c r="G58" s="447">
        <f t="shared" si="5"/>
        <v>117288.43</v>
      </c>
      <c r="H58" s="447">
        <f t="shared" si="5"/>
        <v>8893.7599999999984</v>
      </c>
      <c r="I58" s="447">
        <f t="shared" si="5"/>
        <v>10939</v>
      </c>
      <c r="J58" s="447">
        <f t="shared" si="5"/>
        <v>11312.73</v>
      </c>
      <c r="K58" s="447">
        <f t="shared" si="5"/>
        <v>598.49999999999989</v>
      </c>
      <c r="L58" s="1088"/>
      <c r="M58" s="1088"/>
      <c r="N58" s="1088"/>
    </row>
    <row r="59" spans="1:14" s="1078" customFormat="1" ht="17.100000000000001" customHeight="1">
      <c r="A59" s="1092" t="s">
        <v>75</v>
      </c>
      <c r="B59" s="1093" t="s">
        <v>76</v>
      </c>
      <c r="C59" s="455"/>
      <c r="D59" s="455"/>
      <c r="E59" s="455"/>
      <c r="F59" s="455"/>
      <c r="G59" s="455"/>
      <c r="H59" s="455"/>
      <c r="I59" s="455"/>
      <c r="J59" s="455"/>
      <c r="K59" s="455"/>
      <c r="L59" s="1077"/>
      <c r="M59" s="1077"/>
      <c r="N59" s="1077"/>
    </row>
    <row r="60" spans="1:14" s="210" customFormat="1" ht="17.100000000000001" customHeight="1">
      <c r="A60" s="1090">
        <v>43</v>
      </c>
      <c r="B60" s="1091" t="s">
        <v>168</v>
      </c>
      <c r="C60" s="450">
        <v>0</v>
      </c>
      <c r="D60" s="450">
        <v>0</v>
      </c>
      <c r="E60" s="450">
        <v>0</v>
      </c>
      <c r="F60" s="450">
        <v>0</v>
      </c>
      <c r="G60" s="450">
        <v>0</v>
      </c>
      <c r="H60" s="450">
        <v>0</v>
      </c>
      <c r="I60" s="450">
        <v>0</v>
      </c>
      <c r="J60" s="450">
        <v>0</v>
      </c>
      <c r="K60" s="450">
        <v>0</v>
      </c>
      <c r="L60" s="1071"/>
      <c r="M60" s="1071"/>
      <c r="N60" s="1071"/>
    </row>
    <row r="61" spans="1:14" s="210" customFormat="1" ht="17.100000000000001" customHeight="1">
      <c r="A61" s="1090">
        <v>44</v>
      </c>
      <c r="B61" s="1091" t="s">
        <v>169</v>
      </c>
      <c r="C61" s="1100">
        <v>3</v>
      </c>
      <c r="D61" s="1100">
        <v>35294</v>
      </c>
      <c r="E61" s="1100">
        <v>1690</v>
      </c>
      <c r="F61" s="1100">
        <v>0</v>
      </c>
      <c r="G61" s="1100">
        <v>0</v>
      </c>
      <c r="H61" s="1100">
        <v>0</v>
      </c>
      <c r="I61" s="1100">
        <v>0</v>
      </c>
      <c r="J61" s="1100">
        <v>0</v>
      </c>
      <c r="K61" s="1100">
        <v>0</v>
      </c>
      <c r="L61" s="1071"/>
      <c r="M61" s="1071"/>
      <c r="N61" s="1071"/>
    </row>
    <row r="62" spans="1:14" ht="17.100000000000001" customHeight="1">
      <c r="A62" s="1090">
        <v>45</v>
      </c>
      <c r="B62" s="1091" t="s">
        <v>170</v>
      </c>
      <c r="C62" s="1100">
        <v>0</v>
      </c>
      <c r="D62" s="1100">
        <v>0</v>
      </c>
      <c r="E62" s="1100">
        <v>0</v>
      </c>
      <c r="F62" s="1100">
        <v>0</v>
      </c>
      <c r="G62" s="1100">
        <v>0</v>
      </c>
      <c r="H62" s="1100">
        <v>0</v>
      </c>
      <c r="I62" s="1100">
        <v>0</v>
      </c>
      <c r="J62" s="1100">
        <v>0</v>
      </c>
      <c r="K62" s="1100">
        <v>0</v>
      </c>
      <c r="L62" s="1071"/>
      <c r="M62" s="1071"/>
      <c r="N62" s="1071"/>
    </row>
    <row r="63" spans="1:14" s="1078" customFormat="1" ht="17.100000000000001" customHeight="1">
      <c r="A63" s="1092"/>
      <c r="B63" s="1093" t="s">
        <v>171</v>
      </c>
      <c r="C63" s="447">
        <f>SUM(C60:C62)</f>
        <v>3</v>
      </c>
      <c r="D63" s="447">
        <f t="shared" ref="D63:K63" si="6">SUM(D60:D62)</f>
        <v>35294</v>
      </c>
      <c r="E63" s="447">
        <f t="shared" si="6"/>
        <v>1690</v>
      </c>
      <c r="F63" s="447">
        <f t="shared" si="6"/>
        <v>0</v>
      </c>
      <c r="G63" s="447">
        <f t="shared" si="6"/>
        <v>0</v>
      </c>
      <c r="H63" s="447">
        <f t="shared" si="6"/>
        <v>0</v>
      </c>
      <c r="I63" s="447">
        <f t="shared" si="6"/>
        <v>0</v>
      </c>
      <c r="J63" s="447">
        <f t="shared" si="6"/>
        <v>0</v>
      </c>
      <c r="K63" s="447">
        <f t="shared" si="6"/>
        <v>0</v>
      </c>
      <c r="L63" s="1077"/>
      <c r="M63" s="1077"/>
      <c r="N63" s="1077"/>
    </row>
    <row r="64" spans="1:14" s="210" customFormat="1" ht="17.100000000000001" customHeight="1">
      <c r="A64" s="1090">
        <v>46</v>
      </c>
      <c r="B64" s="1091" t="s">
        <v>172</v>
      </c>
      <c r="C64" s="452">
        <v>0</v>
      </c>
      <c r="D64" s="452">
        <v>0</v>
      </c>
      <c r="E64" s="452">
        <v>0</v>
      </c>
      <c r="F64" s="452">
        <v>0</v>
      </c>
      <c r="G64" s="452">
        <v>0</v>
      </c>
      <c r="H64" s="452">
        <v>0</v>
      </c>
      <c r="I64" s="452">
        <v>0</v>
      </c>
      <c r="J64" s="452">
        <v>0</v>
      </c>
      <c r="K64" s="452">
        <v>0</v>
      </c>
      <c r="L64" s="1071"/>
      <c r="M64" s="1071"/>
      <c r="N64" s="1071"/>
    </row>
    <row r="65" spans="1:14" s="1078" customFormat="1" ht="17.100000000000001" customHeight="1">
      <c r="A65" s="1092"/>
      <c r="B65" s="1093" t="s">
        <v>78</v>
      </c>
      <c r="C65" s="455">
        <f t="shared" ref="C65:K65" si="7">SUM(C64)</f>
        <v>0</v>
      </c>
      <c r="D65" s="455">
        <f t="shared" si="7"/>
        <v>0</v>
      </c>
      <c r="E65" s="455">
        <f t="shared" si="7"/>
        <v>0</v>
      </c>
      <c r="F65" s="455">
        <f t="shared" si="7"/>
        <v>0</v>
      </c>
      <c r="G65" s="455">
        <f t="shared" si="7"/>
        <v>0</v>
      </c>
      <c r="H65" s="455">
        <f t="shared" si="7"/>
        <v>0</v>
      </c>
      <c r="I65" s="455">
        <f t="shared" si="7"/>
        <v>0</v>
      </c>
      <c r="J65" s="455">
        <f t="shared" si="7"/>
        <v>0</v>
      </c>
      <c r="K65" s="455">
        <f t="shared" si="7"/>
        <v>0</v>
      </c>
      <c r="L65" s="1077"/>
      <c r="M65" s="1077"/>
      <c r="N65" s="1077"/>
    </row>
    <row r="66" spans="1:14" s="1078" customFormat="1" ht="17.100000000000001" customHeight="1">
      <c r="A66" s="1090" t="s">
        <v>79</v>
      </c>
      <c r="B66" s="1091" t="s">
        <v>737</v>
      </c>
      <c r="C66" s="452"/>
      <c r="D66" s="452"/>
      <c r="E66" s="452"/>
      <c r="F66" s="452"/>
      <c r="G66" s="452"/>
      <c r="H66" s="452"/>
      <c r="I66" s="452"/>
      <c r="J66" s="452"/>
      <c r="K66" s="452"/>
      <c r="L66" s="1077"/>
      <c r="M66" s="1077"/>
      <c r="N66" s="1077"/>
    </row>
    <row r="67" spans="1:14" s="1078" customFormat="1" ht="17.100000000000001" customHeight="1">
      <c r="A67" s="1090">
        <v>1</v>
      </c>
      <c r="B67" s="1091" t="s">
        <v>173</v>
      </c>
      <c r="C67" s="452">
        <v>10</v>
      </c>
      <c r="D67" s="452">
        <v>64</v>
      </c>
      <c r="E67" s="452">
        <v>1</v>
      </c>
      <c r="F67" s="452">
        <v>0</v>
      </c>
      <c r="G67" s="452">
        <v>0</v>
      </c>
      <c r="H67" s="452">
        <v>0</v>
      </c>
      <c r="I67" s="452">
        <v>0</v>
      </c>
      <c r="J67" s="452">
        <v>0</v>
      </c>
      <c r="K67" s="452">
        <v>0</v>
      </c>
      <c r="L67" s="1077"/>
      <c r="M67" s="1077"/>
      <c r="N67" s="1077"/>
    </row>
    <row r="68" spans="1:14" s="1078" customFormat="1" ht="17.100000000000001" customHeight="1">
      <c r="A68" s="1090">
        <v>2</v>
      </c>
      <c r="B68" s="1091" t="s">
        <v>174</v>
      </c>
      <c r="C68" s="452">
        <v>0</v>
      </c>
      <c r="D68" s="452">
        <v>0</v>
      </c>
      <c r="E68" s="452">
        <v>0</v>
      </c>
      <c r="F68" s="452">
        <v>0</v>
      </c>
      <c r="G68" s="452">
        <v>0</v>
      </c>
      <c r="H68" s="452">
        <v>0</v>
      </c>
      <c r="I68" s="452">
        <v>0</v>
      </c>
      <c r="J68" s="452">
        <v>0</v>
      </c>
      <c r="K68" s="452">
        <v>0</v>
      </c>
      <c r="L68" s="1077"/>
      <c r="M68" s="1077"/>
      <c r="N68" s="1077"/>
    </row>
    <row r="69" spans="1:14" s="1078" customFormat="1" ht="17.100000000000001" customHeight="1">
      <c r="A69" s="1092"/>
      <c r="B69" s="1093" t="s">
        <v>208</v>
      </c>
      <c r="C69" s="455">
        <f>SUM(C67:C68)</f>
        <v>10</v>
      </c>
      <c r="D69" s="455">
        <f t="shared" ref="D69:K69" si="8">SUM(D67:D68)</f>
        <v>64</v>
      </c>
      <c r="E69" s="455">
        <f t="shared" si="8"/>
        <v>1</v>
      </c>
      <c r="F69" s="455">
        <f t="shared" si="8"/>
        <v>0</v>
      </c>
      <c r="G69" s="455">
        <f t="shared" si="8"/>
        <v>0</v>
      </c>
      <c r="H69" s="455">
        <f t="shared" si="8"/>
        <v>0</v>
      </c>
      <c r="I69" s="455">
        <f t="shared" si="8"/>
        <v>0</v>
      </c>
      <c r="J69" s="455">
        <f t="shared" si="8"/>
        <v>0</v>
      </c>
      <c r="K69" s="455">
        <f t="shared" si="8"/>
        <v>0</v>
      </c>
      <c r="L69" s="1077"/>
      <c r="M69" s="1077"/>
      <c r="N69" s="1077"/>
    </row>
    <row r="70" spans="1:14" s="1078" customFormat="1" ht="17.100000000000001" customHeight="1">
      <c r="A70" s="1092"/>
      <c r="B70" s="1093" t="s">
        <v>235</v>
      </c>
      <c r="C70" s="455">
        <f t="shared" ref="C70:K70" si="9">SUM(C13,C31,C51,C56,C63,C65,C69)</f>
        <v>13568</v>
      </c>
      <c r="D70" s="455">
        <f t="shared" si="9"/>
        <v>386046.65</v>
      </c>
      <c r="E70" s="455">
        <f t="shared" si="9"/>
        <v>49746.630000000005</v>
      </c>
      <c r="F70" s="455">
        <f t="shared" si="9"/>
        <v>1556</v>
      </c>
      <c r="G70" s="455">
        <f t="shared" si="9"/>
        <v>137336.13999999998</v>
      </c>
      <c r="H70" s="455">
        <f t="shared" si="9"/>
        <v>8962.9999999999982</v>
      </c>
      <c r="I70" s="455">
        <f t="shared" si="9"/>
        <v>11023</v>
      </c>
      <c r="J70" s="455">
        <f t="shared" si="9"/>
        <v>11394.08</v>
      </c>
      <c r="K70" s="455">
        <f t="shared" si="9"/>
        <v>615.89999999999986</v>
      </c>
      <c r="L70" s="1077"/>
      <c r="M70" s="1077"/>
      <c r="N70" s="1077"/>
    </row>
  </sheetData>
  <mergeCells count="8">
    <mergeCell ref="A1:K1"/>
    <mergeCell ref="A2:K2"/>
    <mergeCell ref="I3:K3"/>
    <mergeCell ref="A4:A5"/>
    <mergeCell ref="B4:B5"/>
    <mergeCell ref="C4:E4"/>
    <mergeCell ref="F4:H4"/>
    <mergeCell ref="I4:K4"/>
  </mergeCells>
  <dataValidations count="1">
    <dataValidation errorStyle="warning" allowBlank="1" showInputMessage="1" showErrorMessage="1" errorTitle="NO DATA ENTRY" promptTitle="NO DATA ENTRY" sqref="C13:K13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topLeftCell="A55" workbookViewId="0">
      <selection activeCell="P13" sqref="P13"/>
    </sheetView>
  </sheetViews>
  <sheetFormatPr defaultRowHeight="15.75"/>
  <cols>
    <col min="1" max="1" width="6.5703125" style="56" customWidth="1"/>
    <col min="2" max="2" width="32.42578125" style="56" customWidth="1"/>
    <col min="3" max="3" width="12.140625" style="21" customWidth="1"/>
    <col min="4" max="4" width="13.28515625" style="21" bestFit="1" customWidth="1"/>
    <col min="5" max="5" width="14.140625" style="21" customWidth="1"/>
    <col min="6" max="6" width="15.5703125" style="21" customWidth="1"/>
    <col min="7" max="7" width="14.85546875" style="21" bestFit="1" customWidth="1"/>
    <col min="8" max="8" width="12.42578125" style="57" bestFit="1" customWidth="1"/>
    <col min="9" max="10" width="13.28515625" style="57" bestFit="1" customWidth="1"/>
    <col min="11" max="11" width="14.7109375" style="57" customWidth="1"/>
    <col min="12" max="12" width="14.42578125" style="57" bestFit="1" customWidth="1"/>
    <col min="13" max="13" width="13.42578125" style="21" customWidth="1"/>
    <col min="14" max="14" width="11.42578125" style="21" customWidth="1"/>
    <col min="15" max="16384" width="9.140625" style="21"/>
  </cols>
  <sheetData>
    <row r="1" spans="1:1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22.5" customHeight="1">
      <c r="A3" s="83" t="s">
        <v>126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22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5" t="s">
        <v>127</v>
      </c>
      <c r="L4" s="85"/>
      <c r="M4" s="85"/>
    </row>
    <row r="5" spans="1:14" ht="23.25" customHeight="1">
      <c r="A5" s="86" t="s">
        <v>50</v>
      </c>
      <c r="B5" s="87" t="s">
        <v>128</v>
      </c>
      <c r="C5" s="88" t="s">
        <v>129</v>
      </c>
      <c r="D5" s="88"/>
      <c r="E5" s="88"/>
      <c r="F5" s="88"/>
      <c r="G5" s="88"/>
      <c r="H5" s="89" t="s">
        <v>130</v>
      </c>
      <c r="I5" s="89"/>
      <c r="J5" s="89"/>
      <c r="K5" s="89"/>
      <c r="L5" s="89"/>
      <c r="M5" s="90" t="s">
        <v>131</v>
      </c>
    </row>
    <row r="6" spans="1:14" ht="23.25" customHeight="1">
      <c r="A6" s="86"/>
      <c r="B6" s="87"/>
      <c r="C6" s="90" t="s">
        <v>54</v>
      </c>
      <c r="D6" s="91"/>
      <c r="E6" s="91"/>
      <c r="F6" s="91"/>
      <c r="G6" s="91"/>
      <c r="H6" s="90" t="s">
        <v>55</v>
      </c>
      <c r="I6" s="91"/>
      <c r="J6" s="91"/>
      <c r="K6" s="91"/>
      <c r="L6" s="91"/>
      <c r="M6" s="91"/>
    </row>
    <row r="7" spans="1:14" ht="24" customHeight="1">
      <c r="A7" s="86"/>
      <c r="B7" s="87"/>
      <c r="C7" s="92" t="s">
        <v>132</v>
      </c>
      <c r="D7" s="92" t="s">
        <v>133</v>
      </c>
      <c r="E7" s="92" t="s">
        <v>134</v>
      </c>
      <c r="F7" s="92" t="s">
        <v>135</v>
      </c>
      <c r="G7" s="92" t="s">
        <v>61</v>
      </c>
      <c r="H7" s="92" t="s">
        <v>132</v>
      </c>
      <c r="I7" s="92" t="s">
        <v>133</v>
      </c>
      <c r="J7" s="92" t="s">
        <v>134</v>
      </c>
      <c r="K7" s="92" t="s">
        <v>135</v>
      </c>
      <c r="L7" s="92" t="s">
        <v>61</v>
      </c>
      <c r="M7" s="91"/>
    </row>
    <row r="8" spans="1:14" ht="18" customHeight="1">
      <c r="A8" s="93" t="s">
        <v>62</v>
      </c>
      <c r="B8" s="93" t="s">
        <v>63</v>
      </c>
      <c r="C8" s="94"/>
      <c r="D8" s="94"/>
      <c r="E8" s="94"/>
      <c r="F8" s="94"/>
      <c r="G8" s="94"/>
      <c r="H8" s="95"/>
      <c r="I8" s="94"/>
      <c r="J8" s="95"/>
      <c r="K8" s="95"/>
      <c r="L8" s="95"/>
      <c r="M8" s="95"/>
    </row>
    <row r="9" spans="1:14" ht="20.100000000000001" customHeight="1">
      <c r="A9" s="96">
        <v>1</v>
      </c>
      <c r="B9" s="97" t="s">
        <v>136</v>
      </c>
      <c r="C9" s="98">
        <v>9459.84</v>
      </c>
      <c r="D9" s="98">
        <v>10527</v>
      </c>
      <c r="E9" s="98">
        <v>18871.91</v>
      </c>
      <c r="F9" s="98">
        <v>63454.37</v>
      </c>
      <c r="G9" s="98">
        <v>102313.12</v>
      </c>
      <c r="H9" s="98">
        <v>9371.2099999999991</v>
      </c>
      <c r="I9" s="98">
        <v>10571.47</v>
      </c>
      <c r="J9" s="98">
        <v>19014.310000000001</v>
      </c>
      <c r="K9" s="98">
        <v>67921.61</v>
      </c>
      <c r="L9" s="98">
        <v>106878.6</v>
      </c>
      <c r="M9" s="98">
        <v>4565.4799999999996</v>
      </c>
    </row>
    <row r="10" spans="1:14" ht="20.100000000000001" customHeight="1">
      <c r="A10" s="96">
        <v>2</v>
      </c>
      <c r="B10" s="97" t="s">
        <v>11</v>
      </c>
      <c r="C10" s="98">
        <v>4039.7761999999998</v>
      </c>
      <c r="D10" s="98">
        <v>7358.1168000000007</v>
      </c>
      <c r="E10" s="98">
        <v>10213.9306</v>
      </c>
      <c r="F10" s="98">
        <v>22492.47</v>
      </c>
      <c r="G10" s="98">
        <v>44104.293600000005</v>
      </c>
      <c r="H10" s="98">
        <v>3041.8762000000002</v>
      </c>
      <c r="I10" s="98">
        <v>4606.2968000000001</v>
      </c>
      <c r="J10" s="98">
        <v>7438.8381000000008</v>
      </c>
      <c r="K10" s="98">
        <v>19430.990000000002</v>
      </c>
      <c r="L10" s="98">
        <v>34518.001100000001</v>
      </c>
      <c r="M10" s="98">
        <v>-9586.2924999999996</v>
      </c>
    </row>
    <row r="11" spans="1:14" ht="20.100000000000001" customHeight="1">
      <c r="A11" s="96">
        <v>3</v>
      </c>
      <c r="B11" s="97" t="s">
        <v>13</v>
      </c>
      <c r="C11" s="98">
        <v>7635.19</v>
      </c>
      <c r="D11" s="98">
        <v>8789.61</v>
      </c>
      <c r="E11" s="98">
        <v>12828.37</v>
      </c>
      <c r="F11" s="98">
        <v>19472.28</v>
      </c>
      <c r="G11" s="98">
        <v>48725.45</v>
      </c>
      <c r="H11" s="98">
        <v>7575.4245999999994</v>
      </c>
      <c r="I11" s="98">
        <v>8719.9793000000009</v>
      </c>
      <c r="J11" s="98">
        <v>12821.8822</v>
      </c>
      <c r="K11" s="98">
        <v>18601.813000000002</v>
      </c>
      <c r="L11" s="98">
        <v>47719.099099999999</v>
      </c>
      <c r="M11" s="98">
        <v>-1006.3508999999985</v>
      </c>
    </row>
    <row r="12" spans="1:14" ht="20.100000000000001" customHeight="1">
      <c r="A12" s="96">
        <v>4</v>
      </c>
      <c r="B12" s="97" t="s">
        <v>8</v>
      </c>
      <c r="C12" s="98">
        <v>11197.606399999999</v>
      </c>
      <c r="D12" s="98">
        <v>28351.124199999998</v>
      </c>
      <c r="E12" s="98">
        <v>41564.485200000003</v>
      </c>
      <c r="F12" s="98">
        <v>84931.065500000012</v>
      </c>
      <c r="G12" s="98">
        <v>166044.2813</v>
      </c>
      <c r="H12" s="98">
        <v>11413.68</v>
      </c>
      <c r="I12" s="98">
        <v>28831.351000000002</v>
      </c>
      <c r="J12" s="98">
        <v>42159.373800000001</v>
      </c>
      <c r="K12" s="98">
        <v>87582.119499999986</v>
      </c>
      <c r="L12" s="98">
        <v>169986.52429999999</v>
      </c>
      <c r="M12" s="98">
        <v>3942.242999999989</v>
      </c>
    </row>
    <row r="13" spans="1:14" ht="20.100000000000001" customHeight="1">
      <c r="A13" s="96">
        <v>5</v>
      </c>
      <c r="B13" s="97" t="s">
        <v>9</v>
      </c>
      <c r="C13" s="98">
        <v>5873.06</v>
      </c>
      <c r="D13" s="98">
        <v>5067.5</v>
      </c>
      <c r="E13" s="98">
        <v>7056.08</v>
      </c>
      <c r="F13" s="98">
        <v>20242.97</v>
      </c>
      <c r="G13" s="98">
        <v>38239.61</v>
      </c>
      <c r="H13" s="98">
        <v>5809.7606735539994</v>
      </c>
      <c r="I13" s="98">
        <v>5103.4411448549999</v>
      </c>
      <c r="J13" s="98">
        <v>7340.6475756339996</v>
      </c>
      <c r="K13" s="98">
        <v>18400.113416071999</v>
      </c>
      <c r="L13" s="98">
        <v>36653.962810115001</v>
      </c>
      <c r="M13" s="98">
        <v>-1585.6471898850007</v>
      </c>
    </row>
    <row r="14" spans="1:14" ht="20.100000000000001" customHeight="1">
      <c r="A14" s="93"/>
      <c r="B14" s="93" t="s">
        <v>64</v>
      </c>
      <c r="C14" s="99">
        <v>38205.472600000001</v>
      </c>
      <c r="D14" s="99">
        <v>60093.350999999995</v>
      </c>
      <c r="E14" s="99">
        <v>90534.775800000003</v>
      </c>
      <c r="F14" s="99">
        <v>210593.15549999999</v>
      </c>
      <c r="G14" s="99">
        <v>399426.75489999994</v>
      </c>
      <c r="H14" s="99">
        <v>37211.951473554</v>
      </c>
      <c r="I14" s="99">
        <v>57832.538244855001</v>
      </c>
      <c r="J14" s="99">
        <v>88775.051675633993</v>
      </c>
      <c r="K14" s="99">
        <v>211936.64591607198</v>
      </c>
      <c r="L14" s="99">
        <v>395756.18731011497</v>
      </c>
      <c r="M14" s="99">
        <v>-3670.5675898849963</v>
      </c>
    </row>
    <row r="15" spans="1:14" ht="20.100000000000001" customHeight="1">
      <c r="A15" s="100" t="s">
        <v>137</v>
      </c>
      <c r="B15" s="100"/>
      <c r="C15" s="99"/>
      <c r="D15" s="99"/>
      <c r="E15" s="99"/>
      <c r="F15" s="101"/>
      <c r="G15" s="101"/>
      <c r="H15" s="102"/>
      <c r="I15" s="99"/>
      <c r="J15" s="102"/>
      <c r="K15" s="102"/>
      <c r="L15" s="102"/>
      <c r="M15" s="102"/>
      <c r="N15" s="103"/>
    </row>
    <row r="16" spans="1:14" ht="20.100000000000001" customHeight="1">
      <c r="A16" s="104">
        <v>1</v>
      </c>
      <c r="B16" s="97" t="s">
        <v>18</v>
      </c>
      <c r="C16" s="98">
        <v>25.55</v>
      </c>
      <c r="D16" s="98">
        <v>87.04</v>
      </c>
      <c r="E16" s="98">
        <v>529.39</v>
      </c>
      <c r="F16" s="98">
        <v>1249.0999999999999</v>
      </c>
      <c r="G16" s="98">
        <v>1891.08</v>
      </c>
      <c r="H16" s="98">
        <v>27.27</v>
      </c>
      <c r="I16" s="98">
        <v>81.55</v>
      </c>
      <c r="J16" s="98">
        <v>540.42999999999995</v>
      </c>
      <c r="K16" s="98">
        <v>1268.79</v>
      </c>
      <c r="L16" s="98">
        <v>1918.04</v>
      </c>
      <c r="M16" s="98">
        <v>26.96</v>
      </c>
      <c r="N16" s="103"/>
    </row>
    <row r="17" spans="1:14" ht="20.100000000000001" customHeight="1">
      <c r="A17" s="104">
        <v>2</v>
      </c>
      <c r="B17" s="97" t="s">
        <v>138</v>
      </c>
      <c r="C17" s="98">
        <v>91.6</v>
      </c>
      <c r="D17" s="98">
        <v>131.04239999999999</v>
      </c>
      <c r="E17" s="98">
        <v>921.73759999999993</v>
      </c>
      <c r="F17" s="98">
        <v>6919.85</v>
      </c>
      <c r="G17" s="98">
        <v>8064.23</v>
      </c>
      <c r="H17" s="98">
        <v>30.27</v>
      </c>
      <c r="I17" s="98">
        <v>203.3</v>
      </c>
      <c r="J17" s="98">
        <v>772.36</v>
      </c>
      <c r="K17" s="98">
        <v>6938.77</v>
      </c>
      <c r="L17" s="98">
        <v>7944.7</v>
      </c>
      <c r="M17" s="98">
        <v>-119.53</v>
      </c>
      <c r="N17" s="103"/>
    </row>
    <row r="18" spans="1:14" ht="20.100000000000001" customHeight="1">
      <c r="A18" s="104">
        <v>3</v>
      </c>
      <c r="B18" s="97" t="s">
        <v>22</v>
      </c>
      <c r="C18" s="98">
        <v>220.66</v>
      </c>
      <c r="D18" s="98">
        <v>395.71</v>
      </c>
      <c r="E18" s="98">
        <v>2469.38</v>
      </c>
      <c r="F18" s="98">
        <v>6367.54</v>
      </c>
      <c r="G18" s="98">
        <v>9453.2900000000009</v>
      </c>
      <c r="H18" s="98">
        <v>230.27</v>
      </c>
      <c r="I18" s="98">
        <v>374.36</v>
      </c>
      <c r="J18" s="98">
        <v>2464.9499999999998</v>
      </c>
      <c r="K18" s="98">
        <v>6129.68</v>
      </c>
      <c r="L18" s="98">
        <v>9199.26</v>
      </c>
      <c r="M18" s="98">
        <v>-254.03</v>
      </c>
      <c r="N18" s="103"/>
    </row>
    <row r="19" spans="1:14" ht="20.100000000000001" customHeight="1">
      <c r="A19" s="104">
        <v>4</v>
      </c>
      <c r="B19" s="97" t="s">
        <v>15</v>
      </c>
      <c r="C19" s="98">
        <v>677.13</v>
      </c>
      <c r="D19" s="98">
        <v>715.99</v>
      </c>
      <c r="E19" s="98">
        <v>2047.64</v>
      </c>
      <c r="F19" s="98">
        <v>7524.59</v>
      </c>
      <c r="G19" s="98">
        <v>10965.35</v>
      </c>
      <c r="H19" s="98">
        <v>415.06</v>
      </c>
      <c r="I19" s="98">
        <v>610.30999999999995</v>
      </c>
      <c r="J19" s="98">
        <v>8185.3</v>
      </c>
      <c r="K19" s="98">
        <v>0</v>
      </c>
      <c r="L19" s="98">
        <v>9210.67</v>
      </c>
      <c r="M19" s="98">
        <v>-1754.68</v>
      </c>
      <c r="N19" s="103"/>
    </row>
    <row r="20" spans="1:14" ht="20.100000000000001" customHeight="1">
      <c r="A20" s="104">
        <v>5</v>
      </c>
      <c r="B20" s="97" t="s">
        <v>139</v>
      </c>
      <c r="C20" s="98">
        <v>196.22</v>
      </c>
      <c r="D20" s="98">
        <v>223.6027</v>
      </c>
      <c r="E20" s="98">
        <v>1000.7495</v>
      </c>
      <c r="F20" s="98">
        <v>1361.8938000000001</v>
      </c>
      <c r="G20" s="98">
        <v>2782.4659999999999</v>
      </c>
      <c r="H20" s="98">
        <v>199.67430000000002</v>
      </c>
      <c r="I20" s="98">
        <v>285.00689999999997</v>
      </c>
      <c r="J20" s="98">
        <v>934.87689999999998</v>
      </c>
      <c r="K20" s="98">
        <v>1374.9545000000001</v>
      </c>
      <c r="L20" s="98">
        <v>2794.5126</v>
      </c>
      <c r="M20" s="98">
        <v>12.046600000000327</v>
      </c>
      <c r="N20" s="103"/>
    </row>
    <row r="21" spans="1:14" ht="20.100000000000001" customHeight="1">
      <c r="A21" s="104">
        <v>6</v>
      </c>
      <c r="B21" s="97" t="s">
        <v>14</v>
      </c>
      <c r="C21" s="98">
        <v>149.09</v>
      </c>
      <c r="D21" s="98">
        <v>352.05</v>
      </c>
      <c r="E21" s="98">
        <v>979.15</v>
      </c>
      <c r="F21" s="98">
        <v>3955.2</v>
      </c>
      <c r="G21" s="98">
        <v>5435.49</v>
      </c>
      <c r="H21" s="98">
        <v>115.07</v>
      </c>
      <c r="I21" s="98">
        <v>410.65</v>
      </c>
      <c r="J21" s="98">
        <v>850.39</v>
      </c>
      <c r="K21" s="98">
        <v>3937.0609000000004</v>
      </c>
      <c r="L21" s="98">
        <v>5313.170900000001</v>
      </c>
      <c r="M21" s="98">
        <v>-122.31909999999917</v>
      </c>
      <c r="N21" s="103"/>
    </row>
    <row r="22" spans="1:14" ht="20.100000000000001" customHeight="1">
      <c r="A22" s="104">
        <v>7</v>
      </c>
      <c r="B22" s="97" t="s">
        <v>140</v>
      </c>
      <c r="C22" s="98">
        <v>163.55690000000001</v>
      </c>
      <c r="D22" s="98">
        <v>37.351100000000002</v>
      </c>
      <c r="E22" s="98">
        <v>259.28149999999999</v>
      </c>
      <c r="F22" s="98">
        <v>1242</v>
      </c>
      <c r="G22" s="98">
        <v>1702.1895000000002</v>
      </c>
      <c r="H22" s="98">
        <v>163.59690000000001</v>
      </c>
      <c r="I22" s="98">
        <v>37.341100000000004</v>
      </c>
      <c r="J22" s="98">
        <v>259.70150000000001</v>
      </c>
      <c r="K22" s="98">
        <v>1200</v>
      </c>
      <c r="L22" s="98">
        <v>1660.6395000000002</v>
      </c>
      <c r="M22" s="98">
        <v>-41.55</v>
      </c>
      <c r="N22" s="103"/>
    </row>
    <row r="23" spans="1:14" ht="20.100000000000001" customHeight="1">
      <c r="A23" s="104">
        <v>8</v>
      </c>
      <c r="B23" s="97" t="s">
        <v>141</v>
      </c>
      <c r="C23" s="98">
        <v>173.05900000000003</v>
      </c>
      <c r="D23" s="98">
        <v>514.46510000000001</v>
      </c>
      <c r="E23" s="98">
        <v>1637.7212</v>
      </c>
      <c r="F23" s="98">
        <v>5741.4133999999995</v>
      </c>
      <c r="G23" s="98">
        <v>8066.6587</v>
      </c>
      <c r="H23" s="98">
        <v>151.0247</v>
      </c>
      <c r="I23" s="98">
        <v>554.91129999999998</v>
      </c>
      <c r="J23" s="98">
        <v>1695.5678</v>
      </c>
      <c r="K23" s="98">
        <v>5958.8701000000001</v>
      </c>
      <c r="L23" s="98">
        <v>8360.3739000000005</v>
      </c>
      <c r="M23" s="98">
        <v>293.71520000000021</v>
      </c>
      <c r="N23" s="103"/>
    </row>
    <row r="24" spans="1:14" ht="20.100000000000001" customHeight="1">
      <c r="A24" s="104">
        <v>9</v>
      </c>
      <c r="B24" s="97" t="s">
        <v>10</v>
      </c>
      <c r="C24" s="98">
        <v>730.26199999999994</v>
      </c>
      <c r="D24" s="98">
        <v>639.13790000000006</v>
      </c>
      <c r="E24" s="98">
        <v>1952.8663000000001</v>
      </c>
      <c r="F24" s="98">
        <v>6518.6857999999993</v>
      </c>
      <c r="G24" s="98">
        <v>9840.9519999999993</v>
      </c>
      <c r="H24" s="98">
        <v>695.78856505300007</v>
      </c>
      <c r="I24" s="98">
        <v>639.16540347299997</v>
      </c>
      <c r="J24" s="98">
        <v>2034.58618065626</v>
      </c>
      <c r="K24" s="98">
        <v>4774.6102408602201</v>
      </c>
      <c r="L24" s="98">
        <v>8144.1503900424814</v>
      </c>
      <c r="M24" s="98">
        <v>-1696.8016099575186</v>
      </c>
      <c r="N24" s="103"/>
    </row>
    <row r="25" spans="1:14" ht="20.100000000000001" customHeight="1">
      <c r="A25" s="104">
        <v>10</v>
      </c>
      <c r="B25" s="97" t="s">
        <v>142</v>
      </c>
      <c r="C25" s="98">
        <v>33.36</v>
      </c>
      <c r="D25" s="98">
        <v>109.67</v>
      </c>
      <c r="E25" s="98">
        <v>552.79999999999995</v>
      </c>
      <c r="F25" s="98">
        <v>5349.07</v>
      </c>
      <c r="G25" s="98">
        <v>6044.9</v>
      </c>
      <c r="H25" s="98">
        <v>34.869999999999997</v>
      </c>
      <c r="I25" s="98">
        <v>85.28</v>
      </c>
      <c r="J25" s="98">
        <v>568.4</v>
      </c>
      <c r="K25" s="98">
        <v>3196.88</v>
      </c>
      <c r="L25" s="98">
        <v>3885.43</v>
      </c>
      <c r="M25" s="98">
        <v>-2159.4699999999998</v>
      </c>
      <c r="N25" s="103"/>
    </row>
    <row r="26" spans="1:14" ht="20.100000000000001" customHeight="1">
      <c r="A26" s="104">
        <v>11</v>
      </c>
      <c r="B26" s="97" t="s">
        <v>21</v>
      </c>
      <c r="C26" s="98">
        <v>105.6</v>
      </c>
      <c r="D26" s="98">
        <v>178.09</v>
      </c>
      <c r="E26" s="98">
        <v>1159.0899999999999</v>
      </c>
      <c r="F26" s="98">
        <v>3849.43</v>
      </c>
      <c r="G26" s="98">
        <v>5292.21</v>
      </c>
      <c r="H26" s="98">
        <v>179.32</v>
      </c>
      <c r="I26" s="98">
        <v>315.52999999999997</v>
      </c>
      <c r="J26" s="98">
        <v>1209.46</v>
      </c>
      <c r="K26" s="98">
        <v>4191.29</v>
      </c>
      <c r="L26" s="98">
        <v>5895.6</v>
      </c>
      <c r="M26" s="98">
        <v>603.39</v>
      </c>
      <c r="N26" s="103"/>
    </row>
    <row r="27" spans="1:14" ht="20.100000000000001" customHeight="1">
      <c r="A27" s="104">
        <v>12</v>
      </c>
      <c r="B27" s="97" t="s">
        <v>143</v>
      </c>
      <c r="C27" s="98">
        <v>0</v>
      </c>
      <c r="D27" s="98">
        <v>33.44</v>
      </c>
      <c r="E27" s="98">
        <v>66.3</v>
      </c>
      <c r="F27" s="98">
        <v>2904.98</v>
      </c>
      <c r="G27" s="98">
        <v>3004.72</v>
      </c>
      <c r="H27" s="98">
        <v>0</v>
      </c>
      <c r="I27" s="98">
        <v>29.88</v>
      </c>
      <c r="J27" s="98">
        <v>46.85</v>
      </c>
      <c r="K27" s="98">
        <v>3749.76</v>
      </c>
      <c r="L27" s="98">
        <v>3826.49</v>
      </c>
      <c r="M27" s="98">
        <v>821.77</v>
      </c>
      <c r="N27" s="103"/>
    </row>
    <row r="28" spans="1:14" ht="20.100000000000001" customHeight="1">
      <c r="A28" s="104">
        <v>13</v>
      </c>
      <c r="B28" s="97" t="s">
        <v>144</v>
      </c>
      <c r="C28" s="98">
        <v>95.23</v>
      </c>
      <c r="D28" s="98">
        <v>115.33</v>
      </c>
      <c r="E28" s="98">
        <v>269.83</v>
      </c>
      <c r="F28" s="98">
        <v>2123.39</v>
      </c>
      <c r="G28" s="98">
        <v>2603.7800000000002</v>
      </c>
      <c r="H28" s="98">
        <v>98.37</v>
      </c>
      <c r="I28" s="98">
        <v>121.37</v>
      </c>
      <c r="J28" s="98">
        <v>375.04</v>
      </c>
      <c r="K28" s="98">
        <v>1870.68</v>
      </c>
      <c r="L28" s="98">
        <v>2465.46</v>
      </c>
      <c r="M28" s="98">
        <v>-138.32</v>
      </c>
      <c r="N28" s="103"/>
    </row>
    <row r="29" spans="1:14" ht="20.100000000000001" customHeight="1">
      <c r="A29" s="104">
        <v>14</v>
      </c>
      <c r="B29" s="97" t="s">
        <v>145</v>
      </c>
      <c r="C29" s="98">
        <v>497.882187031</v>
      </c>
      <c r="D29" s="98">
        <v>1552.5108533619998</v>
      </c>
      <c r="E29" s="98">
        <v>3825.3061692770002</v>
      </c>
      <c r="F29" s="98">
        <v>7230.4116364000001</v>
      </c>
      <c r="G29" s="98">
        <v>13106.11084607</v>
      </c>
      <c r="H29" s="98">
        <v>465.00675569999999</v>
      </c>
      <c r="I29" s="98">
        <v>1581.3645831399999</v>
      </c>
      <c r="J29" s="98">
        <v>3880.44435294</v>
      </c>
      <c r="K29" s="98">
        <v>8551.3184929299987</v>
      </c>
      <c r="L29" s="98">
        <v>14478.134184709999</v>
      </c>
      <c r="M29" s="98">
        <v>1372.0233386399993</v>
      </c>
      <c r="N29" s="103"/>
    </row>
    <row r="30" spans="1:14" ht="20.100000000000001" customHeight="1">
      <c r="A30" s="104">
        <v>15</v>
      </c>
      <c r="B30" s="97" t="s">
        <v>146</v>
      </c>
      <c r="C30" s="98">
        <v>0</v>
      </c>
      <c r="D30" s="98">
        <v>3.41</v>
      </c>
      <c r="E30" s="98">
        <v>108.78</v>
      </c>
      <c r="F30" s="98">
        <v>244.17</v>
      </c>
      <c r="G30" s="98">
        <v>356.36</v>
      </c>
      <c r="H30" s="98">
        <v>0</v>
      </c>
      <c r="I30" s="98">
        <v>3.29</v>
      </c>
      <c r="J30" s="98">
        <v>108.63</v>
      </c>
      <c r="K30" s="98">
        <v>234.98</v>
      </c>
      <c r="L30" s="98">
        <v>346.9</v>
      </c>
      <c r="M30" s="98">
        <v>-9.4600000000000009</v>
      </c>
      <c r="N30" s="103"/>
    </row>
    <row r="31" spans="1:14" ht="20.100000000000001" customHeight="1">
      <c r="A31" s="105">
        <v>16</v>
      </c>
      <c r="B31" s="97" t="s">
        <v>147</v>
      </c>
      <c r="C31" s="98">
        <v>118.81439849</v>
      </c>
      <c r="D31" s="98">
        <v>883.03785561831</v>
      </c>
      <c r="E31" s="98">
        <v>4097.5527391060805</v>
      </c>
      <c r="F31" s="98">
        <v>7206.2852015173903</v>
      </c>
      <c r="G31" s="98">
        <v>12305.69019473178</v>
      </c>
      <c r="H31" s="98">
        <v>119.268682205</v>
      </c>
      <c r="I31" s="98">
        <v>887.44047546306001</v>
      </c>
      <c r="J31" s="98">
        <v>3808.9550503335199</v>
      </c>
      <c r="K31" s="98">
        <v>7180.7333200310604</v>
      </c>
      <c r="L31" s="98">
        <v>11996.397528032639</v>
      </c>
      <c r="M31" s="98">
        <v>-309.29266669914125</v>
      </c>
      <c r="N31" s="103"/>
    </row>
    <row r="32" spans="1:14" ht="20.100000000000001" customHeight="1">
      <c r="A32" s="106"/>
      <c r="B32" s="107" t="s">
        <v>66</v>
      </c>
      <c r="C32" s="99">
        <v>3278.0144855210001</v>
      </c>
      <c r="D32" s="99">
        <v>5971.8779089803102</v>
      </c>
      <c r="E32" s="99">
        <v>21877.575008383083</v>
      </c>
      <c r="F32" s="99">
        <v>69788.009837917387</v>
      </c>
      <c r="G32" s="99">
        <v>100915.47724080179</v>
      </c>
      <c r="H32" s="99">
        <v>2924.8599029580005</v>
      </c>
      <c r="I32" s="99">
        <v>6220.7497620760605</v>
      </c>
      <c r="J32" s="99">
        <v>27735.941783929778</v>
      </c>
      <c r="K32" s="99">
        <v>60558.377553821279</v>
      </c>
      <c r="L32" s="99">
        <v>97439.929002785124</v>
      </c>
      <c r="M32" s="99">
        <v>-3475.548238016665</v>
      </c>
      <c r="N32" s="103"/>
    </row>
    <row r="33" spans="1:14" ht="20.100000000000001" customHeight="1">
      <c r="A33" s="106" t="s">
        <v>67</v>
      </c>
      <c r="B33" s="107" t="s">
        <v>68</v>
      </c>
      <c r="C33" s="99"/>
      <c r="D33" s="99"/>
      <c r="E33" s="99"/>
      <c r="F33" s="99"/>
      <c r="G33" s="99"/>
      <c r="H33" s="102"/>
      <c r="I33" s="99"/>
      <c r="J33" s="102"/>
      <c r="K33" s="102"/>
      <c r="L33" s="102"/>
      <c r="M33" s="102"/>
      <c r="N33" s="103"/>
    </row>
    <row r="34" spans="1:14" ht="20.100000000000001" customHeight="1">
      <c r="A34" s="105">
        <v>1</v>
      </c>
      <c r="B34" s="97" t="s">
        <v>148</v>
      </c>
      <c r="C34" s="98">
        <v>3907.57</v>
      </c>
      <c r="D34" s="98">
        <v>7213.52</v>
      </c>
      <c r="E34" s="98">
        <v>11309.94</v>
      </c>
      <c r="F34" s="98">
        <v>15628.69</v>
      </c>
      <c r="G34" s="98">
        <v>38059.72</v>
      </c>
      <c r="H34" s="98">
        <v>3974.07</v>
      </c>
      <c r="I34" s="98">
        <v>7303.56</v>
      </c>
      <c r="J34" s="98">
        <v>11495.59</v>
      </c>
      <c r="K34" s="98">
        <v>15993.95</v>
      </c>
      <c r="L34" s="98">
        <v>38767.17</v>
      </c>
      <c r="M34" s="98">
        <v>707.45</v>
      </c>
      <c r="N34" s="103"/>
    </row>
    <row r="35" spans="1:14" ht="20.100000000000001" customHeight="1">
      <c r="A35" s="105">
        <v>2</v>
      </c>
      <c r="B35" s="97" t="s">
        <v>149</v>
      </c>
      <c r="C35" s="98">
        <v>885.51244048199999</v>
      </c>
      <c r="D35" s="98">
        <v>763.50694953200002</v>
      </c>
      <c r="E35" s="98">
        <v>2092.1531538059999</v>
      </c>
      <c r="F35" s="98">
        <v>14734.398638221001</v>
      </c>
      <c r="G35" s="98">
        <v>18475.571182041</v>
      </c>
      <c r="H35" s="98">
        <v>903.84801766400005</v>
      </c>
      <c r="I35" s="98">
        <v>656.29363186300009</v>
      </c>
      <c r="J35" s="98">
        <v>1930.3933045509998</v>
      </c>
      <c r="K35" s="98">
        <v>15653.353327454999</v>
      </c>
      <c r="L35" s="98">
        <v>19143.888281533</v>
      </c>
      <c r="M35" s="98">
        <v>668.31709949199808</v>
      </c>
      <c r="N35" s="103"/>
    </row>
    <row r="36" spans="1:14" ht="20.100000000000001" customHeight="1">
      <c r="A36" s="105">
        <v>3</v>
      </c>
      <c r="B36" s="97" t="s">
        <v>150</v>
      </c>
      <c r="C36" s="98">
        <v>8.8000000000000007</v>
      </c>
      <c r="D36" s="98">
        <v>0</v>
      </c>
      <c r="E36" s="98">
        <v>603.5</v>
      </c>
      <c r="F36" s="98">
        <v>0</v>
      </c>
      <c r="G36" s="98">
        <v>612.29999999999995</v>
      </c>
      <c r="H36" s="98">
        <v>12.615699999999999</v>
      </c>
      <c r="I36" s="98">
        <v>0</v>
      </c>
      <c r="J36" s="98">
        <v>629.53</v>
      </c>
      <c r="K36" s="98">
        <v>0</v>
      </c>
      <c r="L36" s="98">
        <v>642.14570000000003</v>
      </c>
      <c r="M36" s="98">
        <v>29.845699999999997</v>
      </c>
      <c r="N36" s="103"/>
    </row>
    <row r="37" spans="1:14" ht="20.100000000000001" customHeight="1">
      <c r="A37" s="105">
        <v>4</v>
      </c>
      <c r="B37" s="97" t="s">
        <v>151</v>
      </c>
      <c r="C37" s="98">
        <v>0</v>
      </c>
      <c r="D37" s="98">
        <v>86.134845820999999</v>
      </c>
      <c r="E37" s="98">
        <v>218.10568841</v>
      </c>
      <c r="F37" s="98">
        <v>1608.5294798780001</v>
      </c>
      <c r="G37" s="98">
        <v>1912.7700141089999</v>
      </c>
      <c r="H37" s="98">
        <v>0</v>
      </c>
      <c r="I37" s="98">
        <v>88.003164858000005</v>
      </c>
      <c r="J37" s="98">
        <v>177.76115870699999</v>
      </c>
      <c r="K37" s="98">
        <v>1715.8023299480001</v>
      </c>
      <c r="L37" s="98">
        <v>1981.5666535130001</v>
      </c>
      <c r="M37" s="98">
        <v>68.796639404000018</v>
      </c>
      <c r="N37" s="103"/>
    </row>
    <row r="38" spans="1:14" ht="20.100000000000001" customHeight="1">
      <c r="A38" s="105">
        <v>5</v>
      </c>
      <c r="B38" s="97" t="s">
        <v>152</v>
      </c>
      <c r="C38" s="98">
        <v>0</v>
      </c>
      <c r="D38" s="98">
        <v>5.78</v>
      </c>
      <c r="E38" s="98">
        <v>27.55</v>
      </c>
      <c r="F38" s="98">
        <v>309.05</v>
      </c>
      <c r="G38" s="98">
        <v>342.38</v>
      </c>
      <c r="H38" s="98">
        <v>0</v>
      </c>
      <c r="I38" s="98">
        <v>5.59</v>
      </c>
      <c r="J38" s="98">
        <v>26.22</v>
      </c>
      <c r="K38" s="98">
        <v>360.3</v>
      </c>
      <c r="L38" s="98">
        <v>392.11</v>
      </c>
      <c r="M38" s="98">
        <v>49.73</v>
      </c>
      <c r="N38" s="103"/>
    </row>
    <row r="39" spans="1:14" ht="20.100000000000001" customHeight="1">
      <c r="A39" s="105">
        <v>6</v>
      </c>
      <c r="B39" s="97" t="s">
        <v>153</v>
      </c>
      <c r="C39" s="98">
        <v>361.2722</v>
      </c>
      <c r="D39" s="98">
        <v>639.95500000000004</v>
      </c>
      <c r="E39" s="98">
        <v>684.30369999999994</v>
      </c>
      <c r="F39" s="98">
        <v>2951.8709999999996</v>
      </c>
      <c r="G39" s="98">
        <v>4637.4018999999998</v>
      </c>
      <c r="H39" s="98">
        <v>408.34410000000003</v>
      </c>
      <c r="I39" s="98">
        <v>610.92690000000005</v>
      </c>
      <c r="J39" s="98">
        <v>707.45479999999998</v>
      </c>
      <c r="K39" s="98">
        <v>2943.8867999999998</v>
      </c>
      <c r="L39" s="98">
        <v>4670.6126000000004</v>
      </c>
      <c r="M39" s="98">
        <v>33.210700000000649</v>
      </c>
      <c r="N39" s="103"/>
    </row>
    <row r="40" spans="1:14" ht="20.100000000000001" customHeight="1">
      <c r="A40" s="105">
        <v>7</v>
      </c>
      <c r="B40" s="97" t="s">
        <v>154</v>
      </c>
      <c r="C40" s="98">
        <v>0</v>
      </c>
      <c r="D40" s="98">
        <v>0</v>
      </c>
      <c r="E40" s="98">
        <v>25.02</v>
      </c>
      <c r="F40" s="98">
        <v>955.87</v>
      </c>
      <c r="G40" s="98">
        <v>980.89</v>
      </c>
      <c r="H40" s="98">
        <v>0</v>
      </c>
      <c r="I40" s="98">
        <v>0</v>
      </c>
      <c r="J40" s="98">
        <v>25.47</v>
      </c>
      <c r="K40" s="98">
        <v>883.32</v>
      </c>
      <c r="L40" s="98">
        <v>908.79</v>
      </c>
      <c r="M40" s="98">
        <v>-72.099999999999994</v>
      </c>
      <c r="N40" s="103"/>
    </row>
    <row r="41" spans="1:14" ht="20.100000000000001" customHeight="1">
      <c r="A41" s="105">
        <v>8</v>
      </c>
      <c r="B41" s="97" t="s">
        <v>155</v>
      </c>
      <c r="C41" s="98">
        <v>27.5886</v>
      </c>
      <c r="D41" s="98">
        <v>240.31470000000002</v>
      </c>
      <c r="E41" s="98">
        <v>729.55089999999996</v>
      </c>
      <c r="F41" s="98">
        <v>3119.8078999999998</v>
      </c>
      <c r="G41" s="98">
        <v>4117.2620999999999</v>
      </c>
      <c r="H41" s="98">
        <v>28.708600000000001</v>
      </c>
      <c r="I41" s="98">
        <v>242.34470000000002</v>
      </c>
      <c r="J41" s="98">
        <v>755.16350000000011</v>
      </c>
      <c r="K41" s="98">
        <v>3204.9931999999999</v>
      </c>
      <c r="L41" s="98">
        <v>4231.21</v>
      </c>
      <c r="M41" s="98">
        <v>113.94790000000037</v>
      </c>
      <c r="N41" s="103"/>
    </row>
    <row r="42" spans="1:14" ht="20.100000000000001" customHeight="1">
      <c r="A42" s="105">
        <v>9</v>
      </c>
      <c r="B42" s="97" t="s">
        <v>156</v>
      </c>
      <c r="C42" s="98">
        <v>9.6897000000000002</v>
      </c>
      <c r="D42" s="98">
        <v>118.164</v>
      </c>
      <c r="E42" s="98">
        <v>803.71780000000001</v>
      </c>
      <c r="F42" s="98">
        <v>2984.7709999999997</v>
      </c>
      <c r="G42" s="98">
        <v>3916.3425000000002</v>
      </c>
      <c r="H42" s="98">
        <v>9.4491999999999994</v>
      </c>
      <c r="I42" s="98">
        <v>101.2051</v>
      </c>
      <c r="J42" s="98">
        <v>974.03413542299995</v>
      </c>
      <c r="K42" s="98">
        <v>2334.6135999999997</v>
      </c>
      <c r="L42" s="98">
        <v>3419.3020354229998</v>
      </c>
      <c r="M42" s="98">
        <v>-497.04046457700025</v>
      </c>
      <c r="N42" s="103"/>
    </row>
    <row r="43" spans="1:14" ht="20.100000000000001" customHeight="1">
      <c r="A43" s="105">
        <v>10</v>
      </c>
      <c r="B43" s="97" t="s">
        <v>157</v>
      </c>
      <c r="C43" s="98">
        <v>35.202251462999996</v>
      </c>
      <c r="D43" s="98">
        <v>267.89226662559997</v>
      </c>
      <c r="E43" s="98">
        <v>500.01732213584995</v>
      </c>
      <c r="F43" s="98">
        <v>2018.0484659530498</v>
      </c>
      <c r="G43" s="98">
        <v>2821.1603061775004</v>
      </c>
      <c r="H43" s="98">
        <v>36.089599999999997</v>
      </c>
      <c r="I43" s="98">
        <v>305.62060000000002</v>
      </c>
      <c r="J43" s="98">
        <v>464.80080000000004</v>
      </c>
      <c r="K43" s="98">
        <v>2087.3395999999998</v>
      </c>
      <c r="L43" s="98">
        <v>2893.8505999999998</v>
      </c>
      <c r="M43" s="98">
        <v>72.690293822499811</v>
      </c>
      <c r="N43" s="103"/>
    </row>
    <row r="44" spans="1:14" ht="20.100000000000001" customHeight="1">
      <c r="A44" s="105">
        <v>11</v>
      </c>
      <c r="B44" s="97" t="s">
        <v>158</v>
      </c>
      <c r="C44" s="98">
        <v>10.09</v>
      </c>
      <c r="D44" s="98">
        <v>125.41</v>
      </c>
      <c r="E44" s="98">
        <v>713.76</v>
      </c>
      <c r="F44" s="98">
        <v>4154.5200000000004</v>
      </c>
      <c r="G44" s="98">
        <v>5003.78</v>
      </c>
      <c r="H44" s="98">
        <v>11.74</v>
      </c>
      <c r="I44" s="98">
        <v>137.35</v>
      </c>
      <c r="J44" s="98">
        <v>784.06</v>
      </c>
      <c r="K44" s="98">
        <v>4212.99</v>
      </c>
      <c r="L44" s="98">
        <v>5146.1400000000003</v>
      </c>
      <c r="M44" s="98">
        <v>142.36000000000001</v>
      </c>
      <c r="N44" s="103"/>
    </row>
    <row r="45" spans="1:14" ht="20.100000000000001" customHeight="1">
      <c r="A45" s="105">
        <v>12</v>
      </c>
      <c r="B45" s="97" t="s">
        <v>159</v>
      </c>
      <c r="C45" s="98">
        <v>0</v>
      </c>
      <c r="D45" s="98">
        <v>102.8232</v>
      </c>
      <c r="E45" s="98">
        <v>202.01910000000001</v>
      </c>
      <c r="F45" s="98">
        <v>1382.3162</v>
      </c>
      <c r="G45" s="98">
        <v>1687.1585</v>
      </c>
      <c r="H45" s="98">
        <v>0</v>
      </c>
      <c r="I45" s="98">
        <v>100.18639999999999</v>
      </c>
      <c r="J45" s="98">
        <v>198.74099999999999</v>
      </c>
      <c r="K45" s="98">
        <v>1200.9908</v>
      </c>
      <c r="L45" s="98">
        <v>1499.9182000000001</v>
      </c>
      <c r="M45" s="98">
        <v>-187.24029999999999</v>
      </c>
      <c r="N45" s="103"/>
    </row>
    <row r="46" spans="1:14" ht="20.100000000000001" customHeight="1">
      <c r="A46" s="105">
        <v>13</v>
      </c>
      <c r="B46" s="97" t="s">
        <v>160</v>
      </c>
      <c r="C46" s="98">
        <v>8.785186061000001</v>
      </c>
      <c r="D46" s="98">
        <v>48.888541944074994</v>
      </c>
      <c r="E46" s="98">
        <v>113.140376801</v>
      </c>
      <c r="F46" s="98">
        <v>4387.0332412102298</v>
      </c>
      <c r="G46" s="98">
        <v>4557.847346016305</v>
      </c>
      <c r="H46" s="98">
        <v>13.723262344</v>
      </c>
      <c r="I46" s="98">
        <v>51.199828761025003</v>
      </c>
      <c r="J46" s="98">
        <v>98.908208711032501</v>
      </c>
      <c r="K46" s="98">
        <v>3177.5176781358</v>
      </c>
      <c r="L46" s="98">
        <v>3341.3489779518573</v>
      </c>
      <c r="M46" s="98">
        <v>-1216.4983680644475</v>
      </c>
      <c r="N46" s="103"/>
    </row>
    <row r="47" spans="1:14" ht="20.100000000000001" customHeight="1">
      <c r="A47" s="105">
        <v>14</v>
      </c>
      <c r="B47" s="97" t="s">
        <v>161</v>
      </c>
      <c r="C47" s="98">
        <v>661.80321281299996</v>
      </c>
      <c r="D47" s="98">
        <v>2249.5285046200001</v>
      </c>
      <c r="E47" s="98">
        <v>3276.3251232370003</v>
      </c>
      <c r="F47" s="98">
        <v>53216.955410198003</v>
      </c>
      <c r="G47" s="98">
        <v>59404.612250867998</v>
      </c>
      <c r="H47" s="98">
        <v>739.04594087999999</v>
      </c>
      <c r="I47" s="98">
        <v>1406.265502344</v>
      </c>
      <c r="J47" s="98">
        <v>3540.4668503390003</v>
      </c>
      <c r="K47" s="98">
        <v>54377.764195406999</v>
      </c>
      <c r="L47" s="98">
        <v>60063.542488969993</v>
      </c>
      <c r="M47" s="98">
        <v>658.93023810199463</v>
      </c>
      <c r="N47" s="103"/>
    </row>
    <row r="48" spans="1:14" ht="20.100000000000001" customHeight="1">
      <c r="A48" s="105">
        <v>15</v>
      </c>
      <c r="B48" s="97" t="s">
        <v>162</v>
      </c>
      <c r="C48" s="98">
        <v>662.76237587200001</v>
      </c>
      <c r="D48" s="98">
        <v>2825.0685732249999</v>
      </c>
      <c r="E48" s="98">
        <v>5177.9978697080005</v>
      </c>
      <c r="F48" s="98">
        <v>17411.789208167</v>
      </c>
      <c r="G48" s="98">
        <v>26077.618026971999</v>
      </c>
      <c r="H48" s="98">
        <v>632.40086366100002</v>
      </c>
      <c r="I48" s="98">
        <v>2848.5475612310001</v>
      </c>
      <c r="J48" s="98">
        <v>5032.4739723040002</v>
      </c>
      <c r="K48" s="98">
        <v>17687.023647523001</v>
      </c>
      <c r="L48" s="98">
        <v>26200.446044718999</v>
      </c>
      <c r="M48" s="98">
        <v>122.82801774700172</v>
      </c>
      <c r="N48" s="103"/>
    </row>
    <row r="49" spans="1:14" ht="20.100000000000001" customHeight="1">
      <c r="A49" s="105">
        <v>16</v>
      </c>
      <c r="B49" s="97" t="s">
        <v>45</v>
      </c>
      <c r="C49" s="98">
        <v>1437.8208845960501</v>
      </c>
      <c r="D49" s="98">
        <v>964.04836215067598</v>
      </c>
      <c r="E49" s="98">
        <v>5042.0216357932795</v>
      </c>
      <c r="F49" s="98">
        <v>37753.214477137</v>
      </c>
      <c r="G49" s="98">
        <v>45197.105359677</v>
      </c>
      <c r="H49" s="98">
        <v>1548.7053389309501</v>
      </c>
      <c r="I49" s="98">
        <v>917.32214953443804</v>
      </c>
      <c r="J49" s="98">
        <v>5220.1714999946098</v>
      </c>
      <c r="K49" s="98">
        <v>38019.371567638998</v>
      </c>
      <c r="L49" s="98">
        <v>45705.570556098995</v>
      </c>
      <c r="M49" s="98">
        <v>508.46519642199388</v>
      </c>
      <c r="N49" s="103"/>
    </row>
    <row r="50" spans="1:14" ht="20.100000000000001" customHeight="1">
      <c r="A50" s="105">
        <v>17</v>
      </c>
      <c r="B50" s="97" t="s">
        <v>163</v>
      </c>
      <c r="C50" s="98">
        <v>385.62</v>
      </c>
      <c r="D50" s="98">
        <v>29.46</v>
      </c>
      <c r="E50" s="98">
        <v>375.63</v>
      </c>
      <c r="F50" s="98">
        <v>12209.55</v>
      </c>
      <c r="G50" s="98">
        <v>13000.26</v>
      </c>
      <c r="H50" s="98">
        <v>4.17</v>
      </c>
      <c r="I50" s="98">
        <v>31.94</v>
      </c>
      <c r="J50" s="98">
        <v>514.83000000000004</v>
      </c>
      <c r="K50" s="98">
        <v>11591.8</v>
      </c>
      <c r="L50" s="98">
        <v>12142.74</v>
      </c>
      <c r="M50" s="98">
        <v>-857.52</v>
      </c>
      <c r="N50" s="103"/>
    </row>
    <row r="51" spans="1:14" ht="20.100000000000001" customHeight="1">
      <c r="A51" s="105">
        <v>18</v>
      </c>
      <c r="B51" s="97" t="s">
        <v>164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0.89529999999999998</v>
      </c>
      <c r="J51" s="98">
        <v>42.646700000000003</v>
      </c>
      <c r="K51" s="98">
        <v>219.3468</v>
      </c>
      <c r="L51" s="98">
        <v>262.8888</v>
      </c>
      <c r="M51" s="98">
        <v>262.8888</v>
      </c>
      <c r="N51" s="103"/>
    </row>
    <row r="52" spans="1:14" ht="20.100000000000001" customHeight="1">
      <c r="A52" s="106"/>
      <c r="B52" s="107" t="s">
        <v>69</v>
      </c>
      <c r="C52" s="99">
        <v>8402.5168512870496</v>
      </c>
      <c r="D52" s="99">
        <v>15680.494943918347</v>
      </c>
      <c r="E52" s="99">
        <v>31894.752669891128</v>
      </c>
      <c r="F52" s="99">
        <v>174826.41502076428</v>
      </c>
      <c r="G52" s="99">
        <v>230804.1794858608</v>
      </c>
      <c r="H52" s="99">
        <v>8322.9106234799492</v>
      </c>
      <c r="I52" s="99">
        <v>14807.250838591463</v>
      </c>
      <c r="J52" s="99">
        <v>32618.715930029648</v>
      </c>
      <c r="K52" s="99">
        <v>175664.36354610778</v>
      </c>
      <c r="L52" s="99">
        <v>231413.24093820885</v>
      </c>
      <c r="M52" s="99">
        <v>609.06145234804603</v>
      </c>
      <c r="N52" s="103"/>
    </row>
    <row r="53" spans="1:14" ht="20.100000000000001" customHeight="1">
      <c r="A53" s="106" t="s">
        <v>70</v>
      </c>
      <c r="B53" s="107" t="s">
        <v>71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3"/>
    </row>
    <row r="54" spans="1:14" ht="20.100000000000001" customHeight="1">
      <c r="A54" s="104">
        <v>1</v>
      </c>
      <c r="B54" s="97" t="s">
        <v>165</v>
      </c>
      <c r="C54" s="98">
        <v>4111.79</v>
      </c>
      <c r="D54" s="98">
        <v>1417.47</v>
      </c>
      <c r="E54" s="98">
        <v>1533.79</v>
      </c>
      <c r="F54" s="98">
        <v>1812.71</v>
      </c>
      <c r="G54" s="98">
        <v>8875.76</v>
      </c>
      <c r="H54" s="98">
        <v>4028.2</v>
      </c>
      <c r="I54" s="98">
        <v>1368.17</v>
      </c>
      <c r="J54" s="98">
        <v>1802.2</v>
      </c>
      <c r="K54" s="98">
        <v>1717.41</v>
      </c>
      <c r="L54" s="98">
        <v>8915.98</v>
      </c>
      <c r="M54" s="98">
        <v>40.22</v>
      </c>
      <c r="N54" s="103"/>
    </row>
    <row r="55" spans="1:14" ht="20.100000000000001" customHeight="1">
      <c r="A55" s="105">
        <v>2</v>
      </c>
      <c r="B55" s="97" t="s">
        <v>166</v>
      </c>
      <c r="C55" s="98">
        <v>5806.97</v>
      </c>
      <c r="D55" s="98">
        <v>3499.83</v>
      </c>
      <c r="E55" s="98">
        <v>6839.92</v>
      </c>
      <c r="F55" s="98">
        <v>0</v>
      </c>
      <c r="G55" s="98">
        <v>16146.72</v>
      </c>
      <c r="H55" s="98">
        <v>5688.24</v>
      </c>
      <c r="I55" s="98">
        <v>3331.19</v>
      </c>
      <c r="J55" s="98">
        <v>6101.63</v>
      </c>
      <c r="K55" s="98">
        <v>0</v>
      </c>
      <c r="L55" s="98">
        <v>15121.06</v>
      </c>
      <c r="M55" s="98">
        <v>-1025.6600000000001</v>
      </c>
      <c r="N55" s="103"/>
    </row>
    <row r="56" spans="1:14" ht="20.100000000000001" customHeight="1">
      <c r="A56" s="105">
        <v>3</v>
      </c>
      <c r="B56" s="97" t="s">
        <v>167</v>
      </c>
      <c r="C56" s="98">
        <v>4971.66</v>
      </c>
      <c r="D56" s="98">
        <v>3379.72</v>
      </c>
      <c r="E56" s="98">
        <v>4594.57</v>
      </c>
      <c r="F56" s="98">
        <v>0</v>
      </c>
      <c r="G56" s="98">
        <v>12945.95</v>
      </c>
      <c r="H56" s="98">
        <v>5954.9469710000003</v>
      </c>
      <c r="I56" s="98">
        <v>2320.8587195999999</v>
      </c>
      <c r="J56" s="98">
        <v>4820.0515353000001</v>
      </c>
      <c r="K56" s="98">
        <v>0</v>
      </c>
      <c r="L56" s="98">
        <v>13095.857225899999</v>
      </c>
      <c r="M56" s="98">
        <v>149.90722589999902</v>
      </c>
      <c r="N56" s="103"/>
    </row>
    <row r="57" spans="1:14" ht="20.100000000000001" customHeight="1">
      <c r="A57" s="104"/>
      <c r="B57" s="108" t="s">
        <v>72</v>
      </c>
      <c r="C57" s="98">
        <v>14890.42</v>
      </c>
      <c r="D57" s="98">
        <v>8297.02</v>
      </c>
      <c r="E57" s="98">
        <v>12968.28</v>
      </c>
      <c r="F57" s="98">
        <v>1812.71</v>
      </c>
      <c r="G57" s="98">
        <v>37968.43</v>
      </c>
      <c r="H57" s="98">
        <v>15671.386971</v>
      </c>
      <c r="I57" s="98">
        <v>7020.2187196000004</v>
      </c>
      <c r="J57" s="98">
        <v>12723.881535300001</v>
      </c>
      <c r="K57" s="98">
        <v>1717.41</v>
      </c>
      <c r="L57" s="98">
        <v>37132.8972259</v>
      </c>
      <c r="M57" s="98">
        <v>-835.53277409999635</v>
      </c>
      <c r="N57" s="103"/>
    </row>
    <row r="58" spans="1:14" ht="20.100000000000001" customHeight="1">
      <c r="A58" s="109" t="s">
        <v>73</v>
      </c>
      <c r="B58" s="110"/>
      <c r="C58" s="99">
        <v>49886.003936808047</v>
      </c>
      <c r="D58" s="99">
        <v>81745.723852898649</v>
      </c>
      <c r="E58" s="99">
        <v>144307.10347827419</v>
      </c>
      <c r="F58" s="99">
        <v>455207.58035868168</v>
      </c>
      <c r="G58" s="99">
        <v>731146.41162666259</v>
      </c>
      <c r="H58" s="99">
        <v>48459.721999991947</v>
      </c>
      <c r="I58" s="99">
        <v>78860.538845522518</v>
      </c>
      <c r="J58" s="99">
        <v>149129.70938959342</v>
      </c>
      <c r="K58" s="99">
        <v>448159.38701600104</v>
      </c>
      <c r="L58" s="99">
        <v>724609.35725110886</v>
      </c>
      <c r="M58" s="99">
        <v>-6537.0543755537274</v>
      </c>
      <c r="N58" s="103"/>
    </row>
    <row r="59" spans="1:14" ht="20.100000000000001" customHeight="1">
      <c r="A59" s="109" t="s">
        <v>74</v>
      </c>
      <c r="B59" s="110"/>
      <c r="C59" s="99">
        <v>64776.423936808045</v>
      </c>
      <c r="D59" s="99">
        <v>90042.743852898653</v>
      </c>
      <c r="E59" s="99">
        <v>157275.38347827419</v>
      </c>
      <c r="F59" s="99">
        <v>457020.2903586817</v>
      </c>
      <c r="G59" s="99">
        <v>769114.84162666264</v>
      </c>
      <c r="H59" s="99">
        <v>64131.108970991947</v>
      </c>
      <c r="I59" s="99">
        <v>85880.75756512252</v>
      </c>
      <c r="J59" s="99">
        <v>161853.59092489342</v>
      </c>
      <c r="K59" s="99">
        <v>449876.79701600107</v>
      </c>
      <c r="L59" s="99">
        <v>761742.25447700883</v>
      </c>
      <c r="M59" s="99">
        <v>-7372.5871496537329</v>
      </c>
      <c r="N59" s="103"/>
    </row>
    <row r="60" spans="1:14" ht="20.100000000000001" customHeight="1">
      <c r="A60" s="106" t="s">
        <v>75</v>
      </c>
      <c r="B60" s="107" t="s">
        <v>76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03"/>
    </row>
    <row r="61" spans="1:14" ht="20.100000000000001" customHeight="1">
      <c r="A61" s="105">
        <v>1</v>
      </c>
      <c r="B61" s="97" t="s">
        <v>168</v>
      </c>
      <c r="C61" s="98">
        <v>0</v>
      </c>
      <c r="D61" s="98">
        <v>0</v>
      </c>
      <c r="E61" s="98">
        <v>262.93360000000001</v>
      </c>
      <c r="F61" s="98">
        <v>0</v>
      </c>
      <c r="G61" s="98">
        <v>262.93360000000001</v>
      </c>
      <c r="H61" s="98">
        <v>0</v>
      </c>
      <c r="I61" s="98">
        <v>0</v>
      </c>
      <c r="J61" s="98">
        <v>237.1011</v>
      </c>
      <c r="K61" s="98">
        <v>37.501999999999995</v>
      </c>
      <c r="L61" s="98">
        <v>274.60310000000004</v>
      </c>
      <c r="M61" s="98">
        <v>11.669500000000006</v>
      </c>
      <c r="N61" s="103"/>
    </row>
    <row r="62" spans="1:14" ht="20.100000000000001" customHeight="1">
      <c r="A62" s="111">
        <v>2</v>
      </c>
      <c r="B62" s="97" t="s">
        <v>169</v>
      </c>
      <c r="C62" s="98">
        <v>8765.7479999999996</v>
      </c>
      <c r="D62" s="98">
        <v>7726.0294999999996</v>
      </c>
      <c r="E62" s="98">
        <v>5518.5924999999997</v>
      </c>
      <c r="F62" s="98">
        <v>9215.42</v>
      </c>
      <c r="G62" s="98">
        <v>31225.79</v>
      </c>
      <c r="H62" s="98">
        <v>10392.06</v>
      </c>
      <c r="I62" s="98">
        <v>5387.19</v>
      </c>
      <c r="J62" s="98">
        <v>5733.12</v>
      </c>
      <c r="K62" s="98">
        <v>8451.81</v>
      </c>
      <c r="L62" s="98">
        <v>29964.18</v>
      </c>
      <c r="M62" s="98">
        <v>-1261.6099999999999</v>
      </c>
      <c r="N62" s="103"/>
    </row>
    <row r="63" spans="1:14" ht="20.100000000000001" customHeight="1">
      <c r="A63" s="105">
        <v>3</v>
      </c>
      <c r="B63" s="97" t="s">
        <v>170</v>
      </c>
      <c r="C63" s="98">
        <v>0</v>
      </c>
      <c r="D63" s="98">
        <v>19.89</v>
      </c>
      <c r="E63" s="98">
        <v>170.47</v>
      </c>
      <c r="F63" s="98">
        <v>131.88999999999999</v>
      </c>
      <c r="G63" s="98">
        <v>322.25</v>
      </c>
      <c r="H63" s="98">
        <v>0</v>
      </c>
      <c r="I63" s="98">
        <v>19.89</v>
      </c>
      <c r="J63" s="98">
        <v>170.47</v>
      </c>
      <c r="K63" s="98">
        <v>131.88999999999999</v>
      </c>
      <c r="L63" s="98">
        <v>322.25</v>
      </c>
      <c r="M63" s="98">
        <v>0</v>
      </c>
      <c r="N63" s="103"/>
    </row>
    <row r="64" spans="1:14" ht="20.100000000000001" customHeight="1">
      <c r="A64" s="104"/>
      <c r="B64" s="108" t="s">
        <v>171</v>
      </c>
      <c r="C64" s="98">
        <v>8765.7479999999996</v>
      </c>
      <c r="D64" s="98">
        <v>7745.9195</v>
      </c>
      <c r="E64" s="98">
        <v>5951.9961000000003</v>
      </c>
      <c r="F64" s="98">
        <v>9347.31</v>
      </c>
      <c r="G64" s="98">
        <v>31810.973599999998</v>
      </c>
      <c r="H64" s="98">
        <v>10392.06</v>
      </c>
      <c r="I64" s="98">
        <v>5407.08</v>
      </c>
      <c r="J64" s="98">
        <v>6140.6911</v>
      </c>
      <c r="K64" s="98">
        <v>8621.2019999999993</v>
      </c>
      <c r="L64" s="98">
        <v>30561.033099999997</v>
      </c>
      <c r="M64" s="98">
        <v>-1249.9405000000029</v>
      </c>
      <c r="N64" s="103"/>
    </row>
    <row r="65" spans="1:14" ht="20.100000000000001" customHeight="1">
      <c r="A65" s="112" t="s">
        <v>77</v>
      </c>
      <c r="B65" s="93" t="s">
        <v>172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103"/>
    </row>
    <row r="66" spans="1:14" ht="20.100000000000001" customHeight="1">
      <c r="A66" s="112"/>
      <c r="B66" s="113" t="s">
        <v>78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103"/>
    </row>
    <row r="67" spans="1:14" ht="20.100000000000001" customHeight="1">
      <c r="A67" s="112" t="s">
        <v>79</v>
      </c>
      <c r="B67" s="113" t="s">
        <v>80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103"/>
    </row>
    <row r="68" spans="1:14" ht="20.100000000000001" customHeight="1">
      <c r="A68" s="105">
        <v>1</v>
      </c>
      <c r="B68" s="114" t="s">
        <v>173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6.19</v>
      </c>
      <c r="I68" s="98">
        <v>20.41</v>
      </c>
      <c r="J68" s="98">
        <v>78.37</v>
      </c>
      <c r="K68" s="98">
        <v>115.88</v>
      </c>
      <c r="L68" s="98">
        <v>220.85</v>
      </c>
      <c r="M68" s="98">
        <v>220.85</v>
      </c>
      <c r="N68" s="103"/>
    </row>
    <row r="69" spans="1:14" ht="20.100000000000001" customHeight="1">
      <c r="A69" s="105">
        <v>2</v>
      </c>
      <c r="B69" s="114" t="s">
        <v>174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45.31</v>
      </c>
      <c r="J69" s="98">
        <v>203.35</v>
      </c>
      <c r="K69" s="98">
        <v>0</v>
      </c>
      <c r="L69" s="98">
        <v>248.66</v>
      </c>
      <c r="M69" s="98">
        <v>248.66</v>
      </c>
      <c r="N69" s="103"/>
    </row>
    <row r="70" spans="1:14" ht="20.100000000000001" customHeight="1">
      <c r="A70" s="112"/>
      <c r="B70" s="113" t="s">
        <v>81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6.19</v>
      </c>
      <c r="I70" s="99">
        <v>65.72</v>
      </c>
      <c r="J70" s="99">
        <v>281.72000000000003</v>
      </c>
      <c r="K70" s="99">
        <v>115.88</v>
      </c>
      <c r="L70" s="99">
        <v>469.51</v>
      </c>
      <c r="M70" s="99">
        <v>469.51</v>
      </c>
      <c r="N70" s="103"/>
    </row>
    <row r="71" spans="1:14" ht="20.100000000000001" customHeight="1">
      <c r="A71" s="112"/>
      <c r="B71" s="113" t="s">
        <v>82</v>
      </c>
      <c r="C71" s="99">
        <v>73542.171936808038</v>
      </c>
      <c r="D71" s="99">
        <v>97788.663352898642</v>
      </c>
      <c r="E71" s="99">
        <v>163227.37957827418</v>
      </c>
      <c r="F71" s="99">
        <v>466367.6003586817</v>
      </c>
      <c r="G71" s="99">
        <v>800925.81522666244</v>
      </c>
      <c r="H71" s="99">
        <v>74529.358970991947</v>
      </c>
      <c r="I71" s="99">
        <v>91353.557565122523</v>
      </c>
      <c r="J71" s="99">
        <v>168276.00202489342</v>
      </c>
      <c r="K71" s="99">
        <v>458613.87901600107</v>
      </c>
      <c r="L71" s="99">
        <v>792772.79757700895</v>
      </c>
      <c r="M71" s="99">
        <v>-8153.0176496535541</v>
      </c>
      <c r="N71" s="103"/>
    </row>
    <row r="72" spans="1:14" ht="0.75" customHeight="1">
      <c r="A72" s="23"/>
      <c r="B72" s="23"/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</row>
  </sheetData>
  <mergeCells count="14">
    <mergeCell ref="H6:L6"/>
    <mergeCell ref="A15:B15"/>
    <mergeCell ref="A58:B58"/>
    <mergeCell ref="A59:B59"/>
    <mergeCell ref="A1:M1"/>
    <mergeCell ref="A2:M2"/>
    <mergeCell ref="A3:M3"/>
    <mergeCell ref="K4:M4"/>
    <mergeCell ref="A5:A7"/>
    <mergeCell ref="B5:B7"/>
    <mergeCell ref="C5:G5"/>
    <mergeCell ref="H5:L5"/>
    <mergeCell ref="M5:M7"/>
    <mergeCell ref="C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topLeftCell="C1" workbookViewId="0">
      <selection activeCell="F82" sqref="F82"/>
    </sheetView>
  </sheetViews>
  <sheetFormatPr defaultRowHeight="15.75"/>
  <cols>
    <col min="1" max="1" width="6.5703125" style="56" customWidth="1"/>
    <col min="2" max="2" width="37" style="56" customWidth="1"/>
    <col min="3" max="3" width="19.42578125" style="21" customWidth="1"/>
    <col min="4" max="4" width="15.140625" style="21" bestFit="1" customWidth="1"/>
    <col min="5" max="6" width="17" style="21" bestFit="1" customWidth="1"/>
    <col min="7" max="7" width="17.5703125" style="21" customWidth="1"/>
    <col min="8" max="8" width="15.140625" style="57" bestFit="1" customWidth="1"/>
    <col min="9" max="9" width="15.42578125" style="57" customWidth="1"/>
    <col min="10" max="10" width="16" style="57" customWidth="1"/>
    <col min="11" max="12" width="17" style="57" bestFit="1" customWidth="1"/>
    <col min="13" max="13" width="16.85546875" style="21" customWidth="1"/>
    <col min="14" max="14" width="11.42578125" style="21" customWidth="1"/>
    <col min="15" max="16384" width="9.140625" style="21"/>
  </cols>
  <sheetData>
    <row r="1" spans="1:13" ht="23.25">
      <c r="A1" s="116" t="s">
        <v>183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3.25">
      <c r="A2" s="117" t="s">
        <v>176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2.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9" t="s">
        <v>177</v>
      </c>
      <c r="L3" s="119"/>
      <c r="M3" s="119"/>
    </row>
    <row r="4" spans="1:13" ht="20.25">
      <c r="A4" s="120" t="s">
        <v>1</v>
      </c>
      <c r="B4" s="121"/>
      <c r="C4" s="122" t="s">
        <v>54</v>
      </c>
      <c r="D4" s="123"/>
      <c r="E4" s="123"/>
      <c r="F4" s="123"/>
      <c r="G4" s="124"/>
      <c r="H4" s="125" t="s">
        <v>55</v>
      </c>
      <c r="I4" s="126"/>
      <c r="J4" s="126"/>
      <c r="K4" s="126"/>
      <c r="L4" s="127"/>
      <c r="M4" s="128" t="s">
        <v>178</v>
      </c>
    </row>
    <row r="5" spans="1:13" ht="20.25">
      <c r="A5" s="129"/>
      <c r="B5" s="121"/>
      <c r="C5" s="130" t="s">
        <v>132</v>
      </c>
      <c r="D5" s="130" t="s">
        <v>133</v>
      </c>
      <c r="E5" s="130" t="s">
        <v>134</v>
      </c>
      <c r="F5" s="130" t="s">
        <v>60</v>
      </c>
      <c r="G5" s="131" t="s">
        <v>61</v>
      </c>
      <c r="H5" s="130" t="s">
        <v>132</v>
      </c>
      <c r="I5" s="130" t="s">
        <v>133</v>
      </c>
      <c r="J5" s="130" t="s">
        <v>134</v>
      </c>
      <c r="K5" s="130" t="s">
        <v>60</v>
      </c>
      <c r="L5" s="131" t="s">
        <v>61</v>
      </c>
      <c r="M5" s="132"/>
    </row>
    <row r="6" spans="1:13" ht="20.25">
      <c r="A6" s="133" t="s">
        <v>62</v>
      </c>
      <c r="B6" s="133" t="s">
        <v>63</v>
      </c>
      <c r="C6" s="134"/>
      <c r="D6" s="134"/>
      <c r="E6" s="134"/>
      <c r="F6" s="134"/>
      <c r="G6" s="135"/>
      <c r="H6" s="136"/>
      <c r="I6" s="134"/>
      <c r="J6" s="136"/>
      <c r="K6" s="136"/>
      <c r="L6" s="136"/>
      <c r="M6" s="137"/>
    </row>
    <row r="7" spans="1:13" ht="23.25">
      <c r="A7" s="138">
        <v>1</v>
      </c>
      <c r="B7" s="139" t="s">
        <v>136</v>
      </c>
      <c r="C7" s="140">
        <v>10141.56</v>
      </c>
      <c r="D7" s="140">
        <v>10977.9</v>
      </c>
      <c r="E7" s="140">
        <v>11433.26</v>
      </c>
      <c r="F7" s="140">
        <v>38184.07</v>
      </c>
      <c r="G7" s="140">
        <v>70736.789999999994</v>
      </c>
      <c r="H7" s="140">
        <v>10473.75</v>
      </c>
      <c r="I7" s="140">
        <v>11113.12</v>
      </c>
      <c r="J7" s="140">
        <v>11645.89</v>
      </c>
      <c r="K7" s="140">
        <v>42349.5</v>
      </c>
      <c r="L7" s="140">
        <v>75582.259999999995</v>
      </c>
      <c r="M7" s="140">
        <v>4845.47</v>
      </c>
    </row>
    <row r="8" spans="1:13" ht="23.25">
      <c r="A8" s="138">
        <v>2</v>
      </c>
      <c r="B8" s="139" t="s">
        <v>11</v>
      </c>
      <c r="C8" s="140">
        <v>3441.5164</v>
      </c>
      <c r="D8" s="140">
        <v>5696.9886999999999</v>
      </c>
      <c r="E8" s="140">
        <v>6302.3117000000002</v>
      </c>
      <c r="F8" s="140">
        <v>11077.25</v>
      </c>
      <c r="G8" s="140">
        <v>26518.066800000001</v>
      </c>
      <c r="H8" s="140">
        <v>2135.5964000000004</v>
      </c>
      <c r="I8" s="140">
        <v>3053.0086999999999</v>
      </c>
      <c r="J8" s="140">
        <v>3555.0717</v>
      </c>
      <c r="K8" s="140">
        <v>11062.22</v>
      </c>
      <c r="L8" s="140">
        <v>19805.896799999999</v>
      </c>
      <c r="M8" s="140">
        <v>-6712.1700000000019</v>
      </c>
    </row>
    <row r="9" spans="1:13" ht="23.25">
      <c r="A9" s="138">
        <v>3</v>
      </c>
      <c r="B9" s="139" t="s">
        <v>13</v>
      </c>
      <c r="C9" s="140">
        <v>7381.6392000000005</v>
      </c>
      <c r="D9" s="140">
        <v>8172.1106000000009</v>
      </c>
      <c r="E9" s="140">
        <v>8387.7078000000001</v>
      </c>
      <c r="F9" s="140">
        <v>11383.1721</v>
      </c>
      <c r="G9" s="140">
        <v>35324.629699999998</v>
      </c>
      <c r="H9" s="140">
        <v>7671.9209999999994</v>
      </c>
      <c r="I9" s="140">
        <v>7751.4315999999999</v>
      </c>
      <c r="J9" s="140">
        <v>8123.4069999999992</v>
      </c>
      <c r="K9" s="140">
        <v>9893.6761999999999</v>
      </c>
      <c r="L9" s="140">
        <v>33440.435799999999</v>
      </c>
      <c r="M9" s="140">
        <v>-1884.1938999999966</v>
      </c>
    </row>
    <row r="10" spans="1:13" ht="23.25">
      <c r="A10" s="138">
        <v>4</v>
      </c>
      <c r="B10" s="139" t="s">
        <v>8</v>
      </c>
      <c r="C10" s="140">
        <v>8575.840400000001</v>
      </c>
      <c r="D10" s="140">
        <v>16959.340899999999</v>
      </c>
      <c r="E10" s="140">
        <v>19299.052199999998</v>
      </c>
      <c r="F10" s="140">
        <v>64294.338200000006</v>
      </c>
      <c r="G10" s="140">
        <v>109128.5717</v>
      </c>
      <c r="H10" s="140">
        <v>8761.6857</v>
      </c>
      <c r="I10" s="140">
        <v>15916.8316</v>
      </c>
      <c r="J10" s="140">
        <v>18797.232899999999</v>
      </c>
      <c r="K10" s="140">
        <v>63423.101999999999</v>
      </c>
      <c r="L10" s="140">
        <v>106898.85219999999</v>
      </c>
      <c r="M10" s="140">
        <v>-2229.7195000000111</v>
      </c>
    </row>
    <row r="11" spans="1:13" ht="23.25">
      <c r="A11" s="138">
        <v>5</v>
      </c>
      <c r="B11" s="139" t="s">
        <v>9</v>
      </c>
      <c r="C11" s="140">
        <v>4720.4335468340005</v>
      </c>
      <c r="D11" s="140">
        <v>3789.4924650590001</v>
      </c>
      <c r="E11" s="140">
        <v>4083.594169041</v>
      </c>
      <c r="F11" s="140">
        <v>15014.449565032</v>
      </c>
      <c r="G11" s="140">
        <v>27607.969745966002</v>
      </c>
      <c r="H11" s="140">
        <v>4908.4269068290005</v>
      </c>
      <c r="I11" s="140">
        <v>3909.6576523229996</v>
      </c>
      <c r="J11" s="140">
        <v>4299.716233178</v>
      </c>
      <c r="K11" s="140">
        <v>15109.598299989</v>
      </c>
      <c r="L11" s="140">
        <v>28227.399092319003</v>
      </c>
      <c r="M11" s="140">
        <v>619.42934635300185</v>
      </c>
    </row>
    <row r="12" spans="1:13" ht="23.25">
      <c r="A12" s="133"/>
      <c r="B12" s="133" t="s">
        <v>64</v>
      </c>
      <c r="C12" s="141">
        <v>34260.989546834004</v>
      </c>
      <c r="D12" s="141">
        <v>45595.83266505901</v>
      </c>
      <c r="E12" s="141">
        <v>49505.925869040999</v>
      </c>
      <c r="F12" s="141">
        <v>139953.279865032</v>
      </c>
      <c r="G12" s="141">
        <v>269316.02794596605</v>
      </c>
      <c r="H12" s="141">
        <v>33951.380006829</v>
      </c>
      <c r="I12" s="141">
        <v>41744.049552323006</v>
      </c>
      <c r="J12" s="141">
        <v>46421.317833178007</v>
      </c>
      <c r="K12" s="141">
        <v>141838.09649998898</v>
      </c>
      <c r="L12" s="141">
        <v>263954.84389231901</v>
      </c>
      <c r="M12" s="141">
        <v>-5361.1840536470336</v>
      </c>
    </row>
    <row r="13" spans="1:13" ht="23.25">
      <c r="A13" s="142" t="s">
        <v>179</v>
      </c>
      <c r="B13" s="143"/>
      <c r="C13" s="141"/>
      <c r="D13" s="141"/>
      <c r="E13" s="141"/>
      <c r="F13" s="144"/>
      <c r="G13" s="145"/>
      <c r="H13" s="146"/>
      <c r="I13" s="141"/>
      <c r="J13" s="146"/>
      <c r="K13" s="146"/>
      <c r="L13" s="146"/>
      <c r="M13" s="146"/>
    </row>
    <row r="14" spans="1:13" ht="23.25">
      <c r="A14" s="147">
        <v>1</v>
      </c>
      <c r="B14" s="139" t="s">
        <v>18</v>
      </c>
      <c r="C14" s="140">
        <v>12.48</v>
      </c>
      <c r="D14" s="140">
        <v>36.92</v>
      </c>
      <c r="E14" s="140">
        <v>292.45</v>
      </c>
      <c r="F14" s="140">
        <v>2548.7800000000002</v>
      </c>
      <c r="G14" s="140">
        <v>2890.63</v>
      </c>
      <c r="H14" s="140">
        <v>12.81</v>
      </c>
      <c r="I14" s="140">
        <v>39.64</v>
      </c>
      <c r="J14" s="140">
        <v>289.88</v>
      </c>
      <c r="K14" s="140">
        <v>1018.3</v>
      </c>
      <c r="L14" s="140">
        <v>1360.63</v>
      </c>
      <c r="M14" s="140">
        <v>-1530</v>
      </c>
    </row>
    <row r="15" spans="1:13" ht="23.25">
      <c r="A15" s="147">
        <v>2</v>
      </c>
      <c r="B15" s="139" t="s">
        <v>138</v>
      </c>
      <c r="C15" s="140">
        <v>218.14</v>
      </c>
      <c r="D15" s="140">
        <v>361.84949999999998</v>
      </c>
      <c r="E15" s="140">
        <v>1286.7305000000001</v>
      </c>
      <c r="F15" s="140">
        <v>4927.8999999999996</v>
      </c>
      <c r="G15" s="140">
        <v>6794.62</v>
      </c>
      <c r="H15" s="140">
        <v>106.91</v>
      </c>
      <c r="I15" s="140">
        <v>403.43</v>
      </c>
      <c r="J15" s="140">
        <v>1270.19</v>
      </c>
      <c r="K15" s="140">
        <v>5115.72</v>
      </c>
      <c r="L15" s="140">
        <v>6896.25</v>
      </c>
      <c r="M15" s="140">
        <v>101.63</v>
      </c>
    </row>
    <row r="16" spans="1:13" ht="23.25">
      <c r="A16" s="147">
        <v>3</v>
      </c>
      <c r="B16" s="139" t="s">
        <v>22</v>
      </c>
      <c r="C16" s="140">
        <v>223.68</v>
      </c>
      <c r="D16" s="140">
        <v>502.83</v>
      </c>
      <c r="E16" s="140">
        <v>1515.06</v>
      </c>
      <c r="F16" s="140">
        <v>7540.22</v>
      </c>
      <c r="G16" s="140">
        <v>9781.7900000000009</v>
      </c>
      <c r="H16" s="140">
        <v>234.41</v>
      </c>
      <c r="I16" s="140">
        <v>542.41999999999996</v>
      </c>
      <c r="J16" s="140">
        <v>1529.62</v>
      </c>
      <c r="K16" s="140">
        <v>9070.61</v>
      </c>
      <c r="L16" s="140">
        <v>11377.06</v>
      </c>
      <c r="M16" s="140">
        <v>1595.27</v>
      </c>
    </row>
    <row r="17" spans="1:13" ht="23.25">
      <c r="A17" s="147">
        <v>4</v>
      </c>
      <c r="B17" s="139" t="s">
        <v>15</v>
      </c>
      <c r="C17" s="140">
        <v>558.01</v>
      </c>
      <c r="D17" s="140">
        <v>1217.48</v>
      </c>
      <c r="E17" s="140">
        <v>2368.9522000000002</v>
      </c>
      <c r="F17" s="140">
        <v>8943.4599999999991</v>
      </c>
      <c r="G17" s="140">
        <v>13087.9022</v>
      </c>
      <c r="H17" s="140">
        <v>578.5</v>
      </c>
      <c r="I17" s="140">
        <v>1104.8599999999999</v>
      </c>
      <c r="J17" s="140">
        <v>2430.1</v>
      </c>
      <c r="K17" s="140">
        <v>8933.06</v>
      </c>
      <c r="L17" s="140">
        <v>13046.52</v>
      </c>
      <c r="M17" s="140">
        <v>-41.38219999999972</v>
      </c>
    </row>
    <row r="18" spans="1:13" ht="23.25">
      <c r="A18" s="147">
        <v>5</v>
      </c>
      <c r="B18" s="139" t="s">
        <v>139</v>
      </c>
      <c r="C18" s="140">
        <v>193.40990000000002</v>
      </c>
      <c r="D18" s="140">
        <v>172.02700000000002</v>
      </c>
      <c r="E18" s="140">
        <v>604.30809999999997</v>
      </c>
      <c r="F18" s="140">
        <v>2911.1201000000001</v>
      </c>
      <c r="G18" s="140">
        <v>3880.8651</v>
      </c>
      <c r="H18" s="140">
        <v>194.18830000000003</v>
      </c>
      <c r="I18" s="140">
        <v>209.78990000000002</v>
      </c>
      <c r="J18" s="140">
        <v>562.46230000000003</v>
      </c>
      <c r="K18" s="140">
        <v>2865.1350000000002</v>
      </c>
      <c r="L18" s="140">
        <v>3831.5755000000004</v>
      </c>
      <c r="M18" s="140">
        <v>-49.289599999999631</v>
      </c>
    </row>
    <row r="19" spans="1:13" ht="23.25">
      <c r="A19" s="147">
        <v>6</v>
      </c>
      <c r="B19" s="139" t="s">
        <v>14</v>
      </c>
      <c r="C19" s="140">
        <v>206.33</v>
      </c>
      <c r="D19" s="140">
        <v>422.34</v>
      </c>
      <c r="E19" s="140">
        <v>744.22</v>
      </c>
      <c r="F19" s="140">
        <v>3720.88</v>
      </c>
      <c r="G19" s="140">
        <v>5093.7700000000004</v>
      </c>
      <c r="H19" s="140">
        <v>143.98910000000001</v>
      </c>
      <c r="I19" s="140">
        <v>394.95</v>
      </c>
      <c r="J19" s="140">
        <v>683.2</v>
      </c>
      <c r="K19" s="140">
        <v>3966.6986999999999</v>
      </c>
      <c r="L19" s="140">
        <v>5188.8378000000002</v>
      </c>
      <c r="M19" s="140">
        <v>95.067800000000275</v>
      </c>
    </row>
    <row r="20" spans="1:13" ht="23.25">
      <c r="A20" s="147">
        <v>7</v>
      </c>
      <c r="B20" s="139" t="s">
        <v>140</v>
      </c>
      <c r="C20" s="140">
        <v>79.834400000000002</v>
      </c>
      <c r="D20" s="140">
        <v>18.920400000000001</v>
      </c>
      <c r="E20" s="140">
        <v>102.0372</v>
      </c>
      <c r="F20" s="140">
        <v>951.1</v>
      </c>
      <c r="G20" s="140">
        <v>1151.8920000000001</v>
      </c>
      <c r="H20" s="140">
        <v>76.094399999999993</v>
      </c>
      <c r="I20" s="140">
        <v>18.840399999999999</v>
      </c>
      <c r="J20" s="140">
        <v>96.7072</v>
      </c>
      <c r="K20" s="140">
        <v>710.1</v>
      </c>
      <c r="L20" s="140">
        <v>901.74199999999996</v>
      </c>
      <c r="M20" s="140">
        <v>-250.15</v>
      </c>
    </row>
    <row r="21" spans="1:13" ht="23.25">
      <c r="A21" s="147">
        <v>8</v>
      </c>
      <c r="B21" s="139" t="s">
        <v>141</v>
      </c>
      <c r="C21" s="140">
        <v>589.17419999999993</v>
      </c>
      <c r="D21" s="140">
        <v>425.53820000000002</v>
      </c>
      <c r="E21" s="140">
        <v>723.62350000000004</v>
      </c>
      <c r="F21" s="140">
        <v>5462.9817000000003</v>
      </c>
      <c r="G21" s="140">
        <v>7201.3176000000003</v>
      </c>
      <c r="H21" s="140">
        <v>251.40169999999998</v>
      </c>
      <c r="I21" s="140">
        <v>285.69929999999999</v>
      </c>
      <c r="J21" s="140">
        <v>572.58199999999999</v>
      </c>
      <c r="K21" s="140">
        <v>5645.1309999999994</v>
      </c>
      <c r="L21" s="140">
        <v>6754.8139999999994</v>
      </c>
      <c r="M21" s="140">
        <v>-446.50360000000103</v>
      </c>
    </row>
    <row r="22" spans="1:13" ht="23.25">
      <c r="A22" s="147">
        <v>9</v>
      </c>
      <c r="B22" s="139" t="s">
        <v>10</v>
      </c>
      <c r="C22" s="140">
        <v>677.67110000000002</v>
      </c>
      <c r="D22" s="140">
        <v>692.2589999999999</v>
      </c>
      <c r="E22" s="140">
        <v>1344.7657999999999</v>
      </c>
      <c r="F22" s="140">
        <v>3021.9415000000004</v>
      </c>
      <c r="G22" s="140">
        <v>5736.6373999999996</v>
      </c>
      <c r="H22" s="140">
        <v>703.86024127199994</v>
      </c>
      <c r="I22" s="140">
        <v>681.647283442</v>
      </c>
      <c r="J22" s="140">
        <v>921.08080926900004</v>
      </c>
      <c r="K22" s="140">
        <v>3088.3521551037802</v>
      </c>
      <c r="L22" s="140">
        <v>5394.94048908678</v>
      </c>
      <c r="M22" s="140">
        <v>-341.69691091321988</v>
      </c>
    </row>
    <row r="23" spans="1:13" ht="23.25">
      <c r="A23" s="147">
        <v>10</v>
      </c>
      <c r="B23" s="139" t="s">
        <v>142</v>
      </c>
      <c r="C23" s="140">
        <v>25.7</v>
      </c>
      <c r="D23" s="140">
        <v>106.87</v>
      </c>
      <c r="E23" s="140">
        <v>408.02</v>
      </c>
      <c r="F23" s="140">
        <v>2135.84</v>
      </c>
      <c r="G23" s="140">
        <v>2676.43</v>
      </c>
      <c r="H23" s="140">
        <v>26.01</v>
      </c>
      <c r="I23" s="140">
        <v>69.77</v>
      </c>
      <c r="J23" s="140">
        <v>451.88</v>
      </c>
      <c r="K23" s="140">
        <v>2037.71</v>
      </c>
      <c r="L23" s="140">
        <v>2585.37</v>
      </c>
      <c r="M23" s="140">
        <v>-91.06</v>
      </c>
    </row>
    <row r="24" spans="1:13" ht="23.25">
      <c r="A24" s="147">
        <v>11</v>
      </c>
      <c r="B24" s="139" t="s">
        <v>21</v>
      </c>
      <c r="C24" s="140">
        <v>208.5</v>
      </c>
      <c r="D24" s="140">
        <v>126.24</v>
      </c>
      <c r="E24" s="140">
        <v>709.57</v>
      </c>
      <c r="F24" s="140">
        <v>9118.1200000000008</v>
      </c>
      <c r="G24" s="140">
        <v>10162.43</v>
      </c>
      <c r="H24" s="140">
        <v>263.97000000000003</v>
      </c>
      <c r="I24" s="140">
        <v>287.36</v>
      </c>
      <c r="J24" s="140">
        <v>722.06</v>
      </c>
      <c r="K24" s="140">
        <v>7690.72</v>
      </c>
      <c r="L24" s="140">
        <v>8964.11</v>
      </c>
      <c r="M24" s="140">
        <v>-1198.32</v>
      </c>
    </row>
    <row r="25" spans="1:13" ht="23.25">
      <c r="A25" s="147">
        <v>12</v>
      </c>
      <c r="B25" s="139" t="s">
        <v>143</v>
      </c>
      <c r="C25" s="140">
        <v>0</v>
      </c>
      <c r="D25" s="140">
        <v>11</v>
      </c>
      <c r="E25" s="140">
        <v>133.72</v>
      </c>
      <c r="F25" s="140">
        <v>3353.84</v>
      </c>
      <c r="G25" s="140">
        <v>3498.56</v>
      </c>
      <c r="H25" s="140">
        <v>0</v>
      </c>
      <c r="I25" s="140">
        <v>12.86</v>
      </c>
      <c r="J25" s="140">
        <v>130.49</v>
      </c>
      <c r="K25" s="140">
        <v>2075.0100000000002</v>
      </c>
      <c r="L25" s="140">
        <v>2218.36</v>
      </c>
      <c r="M25" s="140">
        <v>-1280.2</v>
      </c>
    </row>
    <row r="26" spans="1:13" ht="23.25">
      <c r="A26" s="147">
        <v>13</v>
      </c>
      <c r="B26" s="139" t="s">
        <v>144</v>
      </c>
      <c r="C26" s="140">
        <v>89.52</v>
      </c>
      <c r="D26" s="140">
        <v>167.4</v>
      </c>
      <c r="E26" s="140">
        <v>246.06</v>
      </c>
      <c r="F26" s="140">
        <v>2279.39</v>
      </c>
      <c r="G26" s="140">
        <v>2782.37</v>
      </c>
      <c r="H26" s="140">
        <v>92.04</v>
      </c>
      <c r="I26" s="140">
        <v>167.84</v>
      </c>
      <c r="J26" s="140">
        <v>318.26</v>
      </c>
      <c r="K26" s="140">
        <v>2203.7800000000002</v>
      </c>
      <c r="L26" s="140">
        <v>2781.92</v>
      </c>
      <c r="M26" s="140">
        <v>-0.45</v>
      </c>
    </row>
    <row r="27" spans="1:13" ht="23.25">
      <c r="A27" s="147">
        <v>14</v>
      </c>
      <c r="B27" s="139" t="s">
        <v>145</v>
      </c>
      <c r="C27" s="140">
        <v>641.00036245700005</v>
      </c>
      <c r="D27" s="140">
        <v>1815.309701655</v>
      </c>
      <c r="E27" s="140">
        <v>2828.762317664</v>
      </c>
      <c r="F27" s="140">
        <v>8768.735200000001</v>
      </c>
      <c r="G27" s="140">
        <v>14053.807581775998</v>
      </c>
      <c r="H27" s="140">
        <v>643.88561865000008</v>
      </c>
      <c r="I27" s="140">
        <v>1834.43623327</v>
      </c>
      <c r="J27" s="140">
        <v>2826.9519223400002</v>
      </c>
      <c r="K27" s="140">
        <v>11757.018899999999</v>
      </c>
      <c r="L27" s="140">
        <v>17062.292674259999</v>
      </c>
      <c r="M27" s="140">
        <v>3008.4850924840011</v>
      </c>
    </row>
    <row r="28" spans="1:13" ht="23.25">
      <c r="A28" s="147">
        <v>15</v>
      </c>
      <c r="B28" s="139" t="s">
        <v>146</v>
      </c>
      <c r="C28" s="140">
        <v>0</v>
      </c>
      <c r="D28" s="140">
        <v>7.27</v>
      </c>
      <c r="E28" s="140">
        <v>91.9</v>
      </c>
      <c r="F28" s="140">
        <v>1937.75</v>
      </c>
      <c r="G28" s="140">
        <v>2036.92</v>
      </c>
      <c r="H28" s="140">
        <v>0</v>
      </c>
      <c r="I28" s="140">
        <v>7.93</v>
      </c>
      <c r="J28" s="140">
        <v>92.28</v>
      </c>
      <c r="K28" s="140">
        <v>1496.45</v>
      </c>
      <c r="L28" s="140">
        <v>1596.66</v>
      </c>
      <c r="M28" s="140">
        <v>-440.26</v>
      </c>
    </row>
    <row r="29" spans="1:13" ht="23.25">
      <c r="A29" s="148">
        <v>16</v>
      </c>
      <c r="B29" s="139" t="s">
        <v>147</v>
      </c>
      <c r="C29" s="140">
        <v>236.23210946999998</v>
      </c>
      <c r="D29" s="140">
        <v>1215.464378227</v>
      </c>
      <c r="E29" s="140">
        <v>3167.2077581899998</v>
      </c>
      <c r="F29" s="140">
        <v>6430.7921542146396</v>
      </c>
      <c r="G29" s="140">
        <v>11049.696400101639</v>
      </c>
      <c r="H29" s="140">
        <v>239.55667910299999</v>
      </c>
      <c r="I29" s="140">
        <v>1195.862461208</v>
      </c>
      <c r="J29" s="140">
        <v>3021.46540581199</v>
      </c>
      <c r="K29" s="140">
        <v>5963.4642612026501</v>
      </c>
      <c r="L29" s="140">
        <v>10420.348807325639</v>
      </c>
      <c r="M29" s="140">
        <v>-629.34759277599869</v>
      </c>
    </row>
    <row r="30" spans="1:13" ht="23.25">
      <c r="A30" s="149"/>
      <c r="B30" s="150" t="s">
        <v>66</v>
      </c>
      <c r="C30" s="141">
        <v>3959.6820719269995</v>
      </c>
      <c r="D30" s="141">
        <v>7299.7181798820011</v>
      </c>
      <c r="E30" s="141">
        <v>16567.387375853999</v>
      </c>
      <c r="F30" s="141">
        <v>74052.850654214635</v>
      </c>
      <c r="G30" s="141">
        <v>101879.63828187763</v>
      </c>
      <c r="H30" s="141">
        <v>3567.626039025</v>
      </c>
      <c r="I30" s="141">
        <v>7257.3355779200001</v>
      </c>
      <c r="J30" s="141">
        <v>15919.209637420987</v>
      </c>
      <c r="K30" s="141">
        <v>73637.260016306434</v>
      </c>
      <c r="L30" s="141">
        <v>100381.43127067242</v>
      </c>
      <c r="M30" s="141">
        <v>-1498.2070112052188</v>
      </c>
    </row>
    <row r="31" spans="1:13" ht="23.25">
      <c r="A31" s="149" t="s">
        <v>67</v>
      </c>
      <c r="B31" s="150" t="s">
        <v>68</v>
      </c>
      <c r="C31" s="141"/>
      <c r="D31" s="141"/>
      <c r="E31" s="141"/>
      <c r="F31" s="141"/>
      <c r="G31" s="151"/>
      <c r="H31" s="152"/>
      <c r="I31" s="153"/>
      <c r="J31" s="152"/>
      <c r="K31" s="152"/>
      <c r="L31" s="152"/>
      <c r="M31" s="146"/>
    </row>
    <row r="32" spans="1:13" ht="23.25">
      <c r="A32" s="148">
        <v>1</v>
      </c>
      <c r="B32" s="139" t="s">
        <v>148</v>
      </c>
      <c r="C32" s="140">
        <v>1850.9635230229999</v>
      </c>
      <c r="D32" s="140">
        <v>4145.6671185209998</v>
      </c>
      <c r="E32" s="140">
        <v>6911.6387678740002</v>
      </c>
      <c r="F32" s="140">
        <v>7293.3875091269992</v>
      </c>
      <c r="G32" s="140">
        <v>20201.656918544999</v>
      </c>
      <c r="H32" s="140">
        <v>1894.2917090970002</v>
      </c>
      <c r="I32" s="140">
        <v>4164.8473785249998</v>
      </c>
      <c r="J32" s="140">
        <v>7163.078709845</v>
      </c>
      <c r="K32" s="140">
        <v>7238.095344202</v>
      </c>
      <c r="L32" s="140">
        <v>20460.313141669001</v>
      </c>
      <c r="M32" s="140">
        <v>258.6562231240049</v>
      </c>
    </row>
    <row r="33" spans="1:13" ht="23.25">
      <c r="A33" s="148">
        <v>2</v>
      </c>
      <c r="B33" s="139" t="s">
        <v>149</v>
      </c>
      <c r="C33" s="140">
        <v>310.00632928172399</v>
      </c>
      <c r="D33" s="140">
        <v>135.95618112100001</v>
      </c>
      <c r="E33" s="140">
        <v>725.82290108958694</v>
      </c>
      <c r="F33" s="140">
        <v>12166.6922361057</v>
      </c>
      <c r="G33" s="140">
        <v>13338.477647598011</v>
      </c>
      <c r="H33" s="140">
        <v>246.75431426008998</v>
      </c>
      <c r="I33" s="140">
        <v>149.40394061924999</v>
      </c>
      <c r="J33" s="140">
        <v>752.95774571297011</v>
      </c>
      <c r="K33" s="140">
        <v>13463.199575932</v>
      </c>
      <c r="L33" s="140">
        <v>14612.31557652431</v>
      </c>
      <c r="M33" s="140">
        <v>1273.8379289262998</v>
      </c>
    </row>
    <row r="34" spans="1:13" ht="23.25">
      <c r="A34" s="148">
        <v>3</v>
      </c>
      <c r="B34" s="139" t="s">
        <v>150</v>
      </c>
      <c r="C34" s="140">
        <v>37.35</v>
      </c>
      <c r="D34" s="140">
        <v>0</v>
      </c>
      <c r="E34" s="140">
        <v>495.94</v>
      </c>
      <c r="F34" s="140">
        <v>0</v>
      </c>
      <c r="G34" s="140">
        <v>533.29</v>
      </c>
      <c r="H34" s="140">
        <v>66.898700000000005</v>
      </c>
      <c r="I34" s="140">
        <v>0</v>
      </c>
      <c r="J34" s="140">
        <v>476.61</v>
      </c>
      <c r="K34" s="140">
        <v>0</v>
      </c>
      <c r="L34" s="140">
        <v>543.50869999999998</v>
      </c>
      <c r="M34" s="140">
        <v>10.218700000000027</v>
      </c>
    </row>
    <row r="35" spans="1:13" ht="23.25">
      <c r="A35" s="148">
        <v>4</v>
      </c>
      <c r="B35" s="139" t="s">
        <v>151</v>
      </c>
      <c r="C35" s="140">
        <v>0</v>
      </c>
      <c r="D35" s="140">
        <v>123.874011638</v>
      </c>
      <c r="E35" s="140">
        <v>212.11623258</v>
      </c>
      <c r="F35" s="140">
        <v>1049.029915199</v>
      </c>
      <c r="G35" s="140">
        <v>1385.0201594170001</v>
      </c>
      <c r="H35" s="140">
        <v>0</v>
      </c>
      <c r="I35" s="140">
        <v>182.8991</v>
      </c>
      <c r="J35" s="140">
        <v>299.94499999999999</v>
      </c>
      <c r="K35" s="140">
        <v>889.34559999999999</v>
      </c>
      <c r="L35" s="140">
        <v>1372.1896999999999</v>
      </c>
      <c r="M35" s="140">
        <v>-12.830459416999947</v>
      </c>
    </row>
    <row r="36" spans="1:13" ht="23.25">
      <c r="A36" s="148">
        <v>5</v>
      </c>
      <c r="B36" s="139" t="s">
        <v>152</v>
      </c>
      <c r="C36" s="140">
        <v>0</v>
      </c>
      <c r="D36" s="140">
        <v>2.83</v>
      </c>
      <c r="E36" s="140">
        <v>20.38</v>
      </c>
      <c r="F36" s="140">
        <v>432.38</v>
      </c>
      <c r="G36" s="140">
        <v>455.59</v>
      </c>
      <c r="H36" s="140">
        <v>0</v>
      </c>
      <c r="I36" s="140">
        <v>2.81</v>
      </c>
      <c r="J36" s="140">
        <v>20.86</v>
      </c>
      <c r="K36" s="140">
        <v>414.08</v>
      </c>
      <c r="L36" s="140">
        <v>437.75</v>
      </c>
      <c r="M36" s="140">
        <v>-17.84</v>
      </c>
    </row>
    <row r="37" spans="1:13" ht="23.25">
      <c r="A37" s="148">
        <v>6</v>
      </c>
      <c r="B37" s="139" t="s">
        <v>153</v>
      </c>
      <c r="C37" s="140">
        <v>363.2475</v>
      </c>
      <c r="D37" s="140">
        <v>585.8777</v>
      </c>
      <c r="E37" s="140">
        <v>932.97880000000009</v>
      </c>
      <c r="F37" s="140">
        <v>5858.83</v>
      </c>
      <c r="G37" s="140">
        <v>7740.9340000000002</v>
      </c>
      <c r="H37" s="140">
        <v>374.50720000000001</v>
      </c>
      <c r="I37" s="140">
        <v>598.52379999999994</v>
      </c>
      <c r="J37" s="140">
        <v>935.69780000000003</v>
      </c>
      <c r="K37" s="140">
        <v>6142.2685000000001</v>
      </c>
      <c r="L37" s="140">
        <v>8050.9973</v>
      </c>
      <c r="M37" s="140">
        <v>310.06329999999957</v>
      </c>
    </row>
    <row r="38" spans="1:13" ht="23.25">
      <c r="A38" s="148">
        <v>7</v>
      </c>
      <c r="B38" s="139" t="s">
        <v>154</v>
      </c>
      <c r="C38" s="140">
        <v>0</v>
      </c>
      <c r="D38" s="140">
        <v>0</v>
      </c>
      <c r="E38" s="140">
        <v>45.03</v>
      </c>
      <c r="F38" s="140">
        <v>2850.39</v>
      </c>
      <c r="G38" s="140">
        <v>2895.42</v>
      </c>
      <c r="H38" s="140">
        <v>0</v>
      </c>
      <c r="I38" s="140">
        <v>0</v>
      </c>
      <c r="J38" s="140">
        <v>58.73</v>
      </c>
      <c r="K38" s="140">
        <v>3122.67</v>
      </c>
      <c r="L38" s="140">
        <v>3181.4</v>
      </c>
      <c r="M38" s="140">
        <v>285.98</v>
      </c>
    </row>
    <row r="39" spans="1:13" ht="23.25">
      <c r="A39" s="148">
        <v>8</v>
      </c>
      <c r="B39" s="139" t="s">
        <v>155</v>
      </c>
      <c r="C39" s="140">
        <v>28.364099999999997</v>
      </c>
      <c r="D39" s="140">
        <v>209.5264</v>
      </c>
      <c r="E39" s="140">
        <v>510.33440000000002</v>
      </c>
      <c r="F39" s="140">
        <v>1906.5988</v>
      </c>
      <c r="G39" s="140">
        <v>2654.8236999999999</v>
      </c>
      <c r="H39" s="140">
        <v>28.364099999999997</v>
      </c>
      <c r="I39" s="140">
        <v>197.63040000000001</v>
      </c>
      <c r="J39" s="140">
        <v>495.70550000000003</v>
      </c>
      <c r="K39" s="140">
        <v>2078.89</v>
      </c>
      <c r="L39" s="140">
        <v>2800.59</v>
      </c>
      <c r="M39" s="140">
        <v>145.76630000000006</v>
      </c>
    </row>
    <row r="40" spans="1:13" ht="23.25">
      <c r="A40" s="148">
        <v>9</v>
      </c>
      <c r="B40" s="139" t="s">
        <v>156</v>
      </c>
      <c r="C40" s="140">
        <v>6.2191000000000001</v>
      </c>
      <c r="D40" s="140">
        <v>36.3994</v>
      </c>
      <c r="E40" s="140">
        <v>315.73259999999999</v>
      </c>
      <c r="F40" s="140">
        <v>3612.3735999999999</v>
      </c>
      <c r="G40" s="140">
        <v>3970.7246999999998</v>
      </c>
      <c r="H40" s="140">
        <v>6.4029999999999996</v>
      </c>
      <c r="I40" s="140">
        <v>27.311300000000003</v>
      </c>
      <c r="J40" s="140">
        <v>289.22450000000003</v>
      </c>
      <c r="K40" s="140">
        <v>3114.9647999999997</v>
      </c>
      <c r="L40" s="140">
        <v>3437.9035999999996</v>
      </c>
      <c r="M40" s="140">
        <v>-532.82109999999989</v>
      </c>
    </row>
    <row r="41" spans="1:13" ht="23.25">
      <c r="A41" s="148">
        <v>10</v>
      </c>
      <c r="B41" s="139" t="s">
        <v>157</v>
      </c>
      <c r="C41" s="140">
        <v>31.1312035628</v>
      </c>
      <c r="D41" s="140">
        <v>331.78986709699899</v>
      </c>
      <c r="E41" s="140">
        <v>315.13224431219999</v>
      </c>
      <c r="F41" s="140">
        <v>2152.1990101770098</v>
      </c>
      <c r="G41" s="140">
        <v>2830.2523251490084</v>
      </c>
      <c r="H41" s="140">
        <v>32.239800000000002</v>
      </c>
      <c r="I41" s="140">
        <v>329.25160000000005</v>
      </c>
      <c r="J41" s="140">
        <v>319.00509999999997</v>
      </c>
      <c r="K41" s="140">
        <v>2376.0081</v>
      </c>
      <c r="L41" s="140">
        <v>3056.5046000000002</v>
      </c>
      <c r="M41" s="140">
        <v>226.25227485099168</v>
      </c>
    </row>
    <row r="42" spans="1:13" ht="23.25">
      <c r="A42" s="148">
        <v>11</v>
      </c>
      <c r="B42" s="139" t="s">
        <v>158</v>
      </c>
      <c r="C42" s="140">
        <v>27.55</v>
      </c>
      <c r="D42" s="140">
        <v>92.53</v>
      </c>
      <c r="E42" s="140">
        <v>711.95</v>
      </c>
      <c r="F42" s="140">
        <v>2493.42</v>
      </c>
      <c r="G42" s="140">
        <v>3325.45</v>
      </c>
      <c r="H42" s="140">
        <v>28.5</v>
      </c>
      <c r="I42" s="140">
        <v>94.89</v>
      </c>
      <c r="J42" s="140">
        <v>708.74</v>
      </c>
      <c r="K42" s="140">
        <v>2478.0700000000002</v>
      </c>
      <c r="L42" s="140">
        <v>3310.2</v>
      </c>
      <c r="M42" s="140">
        <v>-15.25</v>
      </c>
    </row>
    <row r="43" spans="1:13" ht="23.25">
      <c r="A43" s="148">
        <v>12</v>
      </c>
      <c r="B43" s="139" t="s">
        <v>159</v>
      </c>
      <c r="C43" s="140">
        <v>0</v>
      </c>
      <c r="D43" s="140">
        <v>139.9914</v>
      </c>
      <c r="E43" s="140">
        <v>109.3801</v>
      </c>
      <c r="F43" s="140">
        <v>566.35419999999999</v>
      </c>
      <c r="G43" s="140">
        <v>815.72570000000007</v>
      </c>
      <c r="H43" s="140">
        <v>0</v>
      </c>
      <c r="I43" s="140">
        <v>152.3192</v>
      </c>
      <c r="J43" s="140">
        <v>108.10709999999999</v>
      </c>
      <c r="K43" s="140">
        <v>262.14099999999996</v>
      </c>
      <c r="L43" s="140">
        <v>522.56729999999993</v>
      </c>
      <c r="M43" s="140">
        <v>-293.15840000000009</v>
      </c>
    </row>
    <row r="44" spans="1:13" ht="23.25">
      <c r="A44" s="148">
        <v>13</v>
      </c>
      <c r="B44" s="139" t="s">
        <v>160</v>
      </c>
      <c r="C44" s="140">
        <v>3.6659798590000001</v>
      </c>
      <c r="D44" s="140">
        <v>159.28568017000001</v>
      </c>
      <c r="E44" s="140">
        <v>1276.98510173</v>
      </c>
      <c r="F44" s="140">
        <v>4877.2625025377401</v>
      </c>
      <c r="G44" s="140">
        <v>6317.1992642967407</v>
      </c>
      <c r="H44" s="140">
        <v>3.6658355820000001</v>
      </c>
      <c r="I44" s="140">
        <v>152.68910998300001</v>
      </c>
      <c r="J44" s="140">
        <v>1355.1241110799999</v>
      </c>
      <c r="K44" s="140">
        <v>5029.2903164929303</v>
      </c>
      <c r="L44" s="140">
        <v>6540.7693731379295</v>
      </c>
      <c r="M44" s="140">
        <v>223.57010884118964</v>
      </c>
    </row>
    <row r="45" spans="1:13" ht="23.25">
      <c r="A45" s="148">
        <v>14</v>
      </c>
      <c r="B45" s="139" t="s">
        <v>161</v>
      </c>
      <c r="C45" s="140">
        <v>408.34510497099996</v>
      </c>
      <c r="D45" s="140">
        <v>3189.0871129110001</v>
      </c>
      <c r="E45" s="140">
        <v>5783.1648372939499</v>
      </c>
      <c r="F45" s="140">
        <v>33622.204146541502</v>
      </c>
      <c r="G45" s="140">
        <v>43002.801201717455</v>
      </c>
      <c r="H45" s="140">
        <v>404.66451446299999</v>
      </c>
      <c r="I45" s="140">
        <v>2999.6502059449999</v>
      </c>
      <c r="J45" s="140">
        <v>5952.3110386449998</v>
      </c>
      <c r="K45" s="140">
        <v>35333.048890170903</v>
      </c>
      <c r="L45" s="140">
        <v>44689.674649223896</v>
      </c>
      <c r="M45" s="140">
        <v>1686.8734475064464</v>
      </c>
    </row>
    <row r="46" spans="1:13" ht="23.25">
      <c r="A46" s="148">
        <v>15</v>
      </c>
      <c r="B46" s="139" t="s">
        <v>162</v>
      </c>
      <c r="C46" s="140">
        <v>95.632185343000003</v>
      </c>
      <c r="D46" s="140">
        <v>1039.291705568</v>
      </c>
      <c r="E46" s="140">
        <v>4646.7536220689999</v>
      </c>
      <c r="F46" s="140">
        <v>24012.947405146002</v>
      </c>
      <c r="G46" s="140">
        <v>29794.624918126003</v>
      </c>
      <c r="H46" s="140">
        <v>93.551147772000007</v>
      </c>
      <c r="I46" s="140">
        <v>1005.1751530670001</v>
      </c>
      <c r="J46" s="140">
        <v>5423.9885247389993</v>
      </c>
      <c r="K46" s="140">
        <v>24880.5</v>
      </c>
      <c r="L46" s="140">
        <v>31403.214825577998</v>
      </c>
      <c r="M46" s="140">
        <v>1608.5899074519939</v>
      </c>
    </row>
    <row r="47" spans="1:13" ht="23.25">
      <c r="A47" s="148">
        <v>16</v>
      </c>
      <c r="B47" s="139" t="s">
        <v>45</v>
      </c>
      <c r="C47" s="140">
        <v>994.54520322841506</v>
      </c>
      <c r="D47" s="140">
        <v>1181.4999163955999</v>
      </c>
      <c r="E47" s="140">
        <v>3621.99944348599</v>
      </c>
      <c r="F47" s="140">
        <v>24287.818814155999</v>
      </c>
      <c r="G47" s="140">
        <v>30085.863377266003</v>
      </c>
      <c r="H47" s="140">
        <v>956.77008059970797</v>
      </c>
      <c r="I47" s="140">
        <v>1180.99754932374</v>
      </c>
      <c r="J47" s="140">
        <v>3388.8636279925499</v>
      </c>
      <c r="K47" s="140">
        <v>25484.840139606</v>
      </c>
      <c r="L47" s="140">
        <v>31011.471397522</v>
      </c>
      <c r="M47" s="140">
        <v>925.60802025599401</v>
      </c>
    </row>
    <row r="48" spans="1:13" ht="23.25">
      <c r="A48" s="148">
        <v>17</v>
      </c>
      <c r="B48" s="139" t="s">
        <v>163</v>
      </c>
      <c r="C48" s="140">
        <v>250.09</v>
      </c>
      <c r="D48" s="140">
        <v>389.9</v>
      </c>
      <c r="E48" s="140">
        <v>456.17180000000002</v>
      </c>
      <c r="F48" s="140">
        <v>11228.94</v>
      </c>
      <c r="G48" s="140">
        <v>12325.101799999999</v>
      </c>
      <c r="H48" s="140">
        <v>75.55</v>
      </c>
      <c r="I48" s="140">
        <v>405.11</v>
      </c>
      <c r="J48" s="140">
        <v>562.29999999999995</v>
      </c>
      <c r="K48" s="140">
        <v>11516.68</v>
      </c>
      <c r="L48" s="140">
        <v>12559.64</v>
      </c>
      <c r="M48" s="140">
        <v>234.53820000000064</v>
      </c>
    </row>
    <row r="49" spans="1:13" ht="23.25">
      <c r="A49" s="148">
        <v>18</v>
      </c>
      <c r="B49" s="139" t="s">
        <v>164</v>
      </c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2.8149000000000002</v>
      </c>
      <c r="J49" s="140">
        <v>42.8155</v>
      </c>
      <c r="K49" s="140">
        <v>114.6883</v>
      </c>
      <c r="L49" s="140">
        <v>160.31869999999998</v>
      </c>
      <c r="M49" s="140">
        <v>160.31869999999998</v>
      </c>
    </row>
    <row r="50" spans="1:13" ht="23.25">
      <c r="A50" s="149"/>
      <c r="B50" s="150" t="s">
        <v>69</v>
      </c>
      <c r="C50" s="141">
        <v>4407.1102292689393</v>
      </c>
      <c r="D50" s="141">
        <v>11763.506493421599</v>
      </c>
      <c r="E50" s="141">
        <v>27091.510850434726</v>
      </c>
      <c r="F50" s="141">
        <v>138410.82813898995</v>
      </c>
      <c r="G50" s="141">
        <v>181672.95571211525</v>
      </c>
      <c r="H50" s="141">
        <v>4212.1604017737982</v>
      </c>
      <c r="I50" s="141">
        <v>11646.323637462992</v>
      </c>
      <c r="J50" s="141">
        <v>28354.064258014521</v>
      </c>
      <c r="K50" s="141">
        <v>143938.78056640385</v>
      </c>
      <c r="L50" s="141">
        <v>188151.32886365519</v>
      </c>
      <c r="M50" s="141">
        <v>6478.3731515399368</v>
      </c>
    </row>
    <row r="51" spans="1:13" ht="23.25">
      <c r="A51" s="149" t="s">
        <v>70</v>
      </c>
      <c r="B51" s="150" t="s">
        <v>71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23.25">
      <c r="A52" s="147">
        <v>1</v>
      </c>
      <c r="B52" s="139" t="s">
        <v>180</v>
      </c>
      <c r="C52" s="140">
        <v>4189.83</v>
      </c>
      <c r="D52" s="140">
        <v>1056.9100000000001</v>
      </c>
      <c r="E52" s="140">
        <v>439.64</v>
      </c>
      <c r="F52" s="140">
        <v>413.87</v>
      </c>
      <c r="G52" s="140">
        <v>6100.25</v>
      </c>
      <c r="H52" s="140">
        <v>4271.03</v>
      </c>
      <c r="I52" s="140">
        <v>1065.3699999999999</v>
      </c>
      <c r="J52" s="140">
        <v>438.25</v>
      </c>
      <c r="K52" s="140">
        <v>403.01</v>
      </c>
      <c r="L52" s="140">
        <v>6177.66</v>
      </c>
      <c r="M52" s="140">
        <v>77.41</v>
      </c>
    </row>
    <row r="53" spans="1:13" ht="23.25">
      <c r="A53" s="148">
        <v>2</v>
      </c>
      <c r="B53" s="139" t="s">
        <v>181</v>
      </c>
      <c r="C53" s="140">
        <v>8359.06</v>
      </c>
      <c r="D53" s="140">
        <v>3247.89</v>
      </c>
      <c r="E53" s="140">
        <v>2455.06</v>
      </c>
      <c r="F53" s="140">
        <v>0</v>
      </c>
      <c r="G53" s="140">
        <v>14062.01</v>
      </c>
      <c r="H53" s="140">
        <v>8533.9</v>
      </c>
      <c r="I53" s="140">
        <v>3221.93</v>
      </c>
      <c r="J53" s="140">
        <v>2548.7800000000002</v>
      </c>
      <c r="K53" s="140">
        <v>0</v>
      </c>
      <c r="L53" s="140">
        <v>14304.61</v>
      </c>
      <c r="M53" s="140">
        <v>242.6</v>
      </c>
    </row>
    <row r="54" spans="1:13" ht="23.25">
      <c r="A54" s="148">
        <v>3</v>
      </c>
      <c r="B54" s="139" t="s">
        <v>182</v>
      </c>
      <c r="C54" s="140">
        <v>6589.12</v>
      </c>
      <c r="D54" s="140">
        <v>2759.54</v>
      </c>
      <c r="E54" s="140">
        <v>1138.8861999999999</v>
      </c>
      <c r="F54" s="140">
        <v>0</v>
      </c>
      <c r="G54" s="140">
        <v>10487.546200000001</v>
      </c>
      <c r="H54" s="140">
        <v>7835.5543261000003</v>
      </c>
      <c r="I54" s="140">
        <v>1568.7020959000001</v>
      </c>
      <c r="J54" s="140">
        <v>1186.0860857</v>
      </c>
      <c r="K54" s="140">
        <v>0</v>
      </c>
      <c r="L54" s="140">
        <v>10590.342507700001</v>
      </c>
      <c r="M54" s="140">
        <v>102.7963076999993</v>
      </c>
    </row>
    <row r="55" spans="1:13" ht="23.25">
      <c r="A55" s="147"/>
      <c r="B55" s="154" t="s">
        <v>72</v>
      </c>
      <c r="C55" s="140">
        <v>19138.009999999998</v>
      </c>
      <c r="D55" s="140">
        <v>7064.34</v>
      </c>
      <c r="E55" s="140">
        <v>4033.5861999999997</v>
      </c>
      <c r="F55" s="140">
        <v>413.87</v>
      </c>
      <c r="G55" s="140">
        <v>30649.806200000003</v>
      </c>
      <c r="H55" s="140">
        <v>20640.484326099999</v>
      </c>
      <c r="I55" s="140">
        <v>5856.0020958999994</v>
      </c>
      <c r="J55" s="140">
        <v>4173.1160856999995</v>
      </c>
      <c r="K55" s="140">
        <v>403.01</v>
      </c>
      <c r="L55" s="140">
        <v>31072.612507700003</v>
      </c>
      <c r="M55" s="140">
        <v>422.80630770000164</v>
      </c>
    </row>
    <row r="56" spans="1:13" ht="23.25">
      <c r="A56" s="150" t="s">
        <v>73</v>
      </c>
      <c r="B56" s="133"/>
      <c r="C56" s="141">
        <v>42627.781848029939</v>
      </c>
      <c r="D56" s="141">
        <v>64659.057338362603</v>
      </c>
      <c r="E56" s="141">
        <v>93164.824095329735</v>
      </c>
      <c r="F56" s="141">
        <v>352416.95865823654</v>
      </c>
      <c r="G56" s="141">
        <v>552868.62193995889</v>
      </c>
      <c r="H56" s="141">
        <v>41731.166447627802</v>
      </c>
      <c r="I56" s="141">
        <v>60647.708767705997</v>
      </c>
      <c r="J56" s="141">
        <v>90694.591728613523</v>
      </c>
      <c r="K56" s="141">
        <v>359414.13708269934</v>
      </c>
      <c r="L56" s="141">
        <v>552487.60402664659</v>
      </c>
      <c r="M56" s="141">
        <v>-381.01791331224143</v>
      </c>
    </row>
    <row r="57" spans="1:13" ht="23.25">
      <c r="A57" s="150" t="s">
        <v>74</v>
      </c>
      <c r="B57" s="150"/>
      <c r="C57" s="141">
        <v>61765.791848029941</v>
      </c>
      <c r="D57" s="141">
        <v>71723.3973383626</v>
      </c>
      <c r="E57" s="141">
        <v>97198.410295329726</v>
      </c>
      <c r="F57" s="141">
        <v>352830.82865823654</v>
      </c>
      <c r="G57" s="141">
        <v>583518.42813995888</v>
      </c>
      <c r="H57" s="141">
        <v>62371.650773727801</v>
      </c>
      <c r="I57" s="141">
        <v>66503.710863606</v>
      </c>
      <c r="J57" s="141">
        <v>94867.70781431353</v>
      </c>
      <c r="K57" s="141">
        <v>359817.14708269929</v>
      </c>
      <c r="L57" s="141">
        <v>583560.21653434669</v>
      </c>
      <c r="M57" s="141">
        <v>41.788394387811422</v>
      </c>
    </row>
    <row r="58" spans="1:13" ht="23.25">
      <c r="A58" s="149" t="s">
        <v>75</v>
      </c>
      <c r="B58" s="150" t="s">
        <v>76</v>
      </c>
      <c r="C58" s="141"/>
      <c r="D58" s="141"/>
      <c r="E58" s="141"/>
      <c r="F58" s="141"/>
      <c r="G58" s="151"/>
      <c r="H58" s="141"/>
      <c r="I58" s="141"/>
      <c r="J58" s="141"/>
      <c r="K58" s="141"/>
      <c r="L58" s="141"/>
      <c r="M58" s="141"/>
    </row>
    <row r="59" spans="1:13" ht="23.25">
      <c r="A59" s="148">
        <v>1</v>
      </c>
      <c r="B59" s="139" t="s">
        <v>168</v>
      </c>
      <c r="C59" s="140">
        <v>1884.9785999999999</v>
      </c>
      <c r="D59" s="140">
        <v>0</v>
      </c>
      <c r="E59" s="140">
        <v>0</v>
      </c>
      <c r="F59" s="140">
        <v>0</v>
      </c>
      <c r="G59" s="140">
        <v>1884.9785999999999</v>
      </c>
      <c r="H59" s="140">
        <v>1757.1710471000001</v>
      </c>
      <c r="I59" s="140">
        <v>0</v>
      </c>
      <c r="J59" s="140">
        <v>0</v>
      </c>
      <c r="K59" s="140">
        <v>0</v>
      </c>
      <c r="L59" s="140">
        <v>1757.1710471000001</v>
      </c>
      <c r="M59" s="140">
        <v>-127.80755289999972</v>
      </c>
    </row>
    <row r="60" spans="1:13" ht="23.25">
      <c r="A60" s="148">
        <v>2</v>
      </c>
      <c r="B60" s="139" t="s">
        <v>169</v>
      </c>
      <c r="C60" s="140">
        <v>9235.2759999999998</v>
      </c>
      <c r="D60" s="140">
        <v>8143.8665000000001</v>
      </c>
      <c r="E60" s="140">
        <v>5817.0474999999997</v>
      </c>
      <c r="F60" s="140">
        <v>5249.3746999999994</v>
      </c>
      <c r="G60" s="140">
        <v>28445.564699999999</v>
      </c>
      <c r="H60" s="140">
        <v>10754.15</v>
      </c>
      <c r="I60" s="140">
        <v>5611.59</v>
      </c>
      <c r="J60" s="140">
        <v>11.85</v>
      </c>
      <c r="K60" s="140">
        <v>9278.0545999999995</v>
      </c>
      <c r="L60" s="140">
        <v>25655.6446</v>
      </c>
      <c r="M60" s="140">
        <v>-2789.9200999999975</v>
      </c>
    </row>
    <row r="61" spans="1:13" ht="23.25">
      <c r="A61" s="148">
        <v>3</v>
      </c>
      <c r="B61" s="139" t="s">
        <v>170</v>
      </c>
      <c r="C61" s="140">
        <v>0</v>
      </c>
      <c r="D61" s="140">
        <v>3.92</v>
      </c>
      <c r="E61" s="140">
        <v>75.22</v>
      </c>
      <c r="F61" s="140">
        <v>91.44</v>
      </c>
      <c r="G61" s="140">
        <v>170.58</v>
      </c>
      <c r="H61" s="140">
        <v>0</v>
      </c>
      <c r="I61" s="140">
        <v>3.92</v>
      </c>
      <c r="J61" s="140">
        <v>75.22</v>
      </c>
      <c r="K61" s="140">
        <v>91.44</v>
      </c>
      <c r="L61" s="140">
        <v>170.58</v>
      </c>
      <c r="M61" s="140">
        <v>0</v>
      </c>
    </row>
    <row r="62" spans="1:13" ht="23.25">
      <c r="A62" s="149"/>
      <c r="B62" s="150" t="s">
        <v>171</v>
      </c>
      <c r="C62" s="141">
        <v>11120.2546</v>
      </c>
      <c r="D62" s="141">
        <v>8147.7865000000002</v>
      </c>
      <c r="E62" s="141">
        <v>5892.2674999999999</v>
      </c>
      <c r="F62" s="141">
        <v>5340.8146999999999</v>
      </c>
      <c r="G62" s="141">
        <v>30501.123299999999</v>
      </c>
      <c r="H62" s="141">
        <v>12511.3210471</v>
      </c>
      <c r="I62" s="141">
        <v>5615.51</v>
      </c>
      <c r="J62" s="141">
        <v>87.07</v>
      </c>
      <c r="K62" s="141">
        <v>9369.4946</v>
      </c>
      <c r="L62" s="141">
        <v>27583.395647100002</v>
      </c>
      <c r="M62" s="141">
        <v>-2917.7276529000001</v>
      </c>
    </row>
    <row r="63" spans="1:13" ht="23.25">
      <c r="A63" s="148" t="s">
        <v>77</v>
      </c>
      <c r="B63" s="139" t="s">
        <v>172</v>
      </c>
      <c r="C63" s="140">
        <v>0</v>
      </c>
      <c r="D63" s="140">
        <v>0</v>
      </c>
      <c r="E63" s="140">
        <v>1578.3527999999999</v>
      </c>
      <c r="F63" s="140">
        <v>245.50799999999998</v>
      </c>
      <c r="G63" s="140">
        <v>1823.8607999999999</v>
      </c>
      <c r="H63" s="140">
        <v>0</v>
      </c>
      <c r="I63" s="140">
        <v>0</v>
      </c>
      <c r="J63" s="140">
        <v>1846.2635</v>
      </c>
      <c r="K63" s="140">
        <v>0</v>
      </c>
      <c r="L63" s="140">
        <v>1846.2635</v>
      </c>
      <c r="M63" s="140">
        <v>22.402700000000188</v>
      </c>
    </row>
    <row r="64" spans="1:13" ht="23.25">
      <c r="A64" s="155"/>
      <c r="B64" s="156" t="s">
        <v>78</v>
      </c>
      <c r="C64" s="141">
        <v>0</v>
      </c>
      <c r="D64" s="141">
        <v>0</v>
      </c>
      <c r="E64" s="141">
        <v>1578.3527999999999</v>
      </c>
      <c r="F64" s="141">
        <v>245.50799999999998</v>
      </c>
      <c r="G64" s="141">
        <v>1823.8607999999999</v>
      </c>
      <c r="H64" s="141">
        <v>0</v>
      </c>
      <c r="I64" s="141">
        <v>0</v>
      </c>
      <c r="J64" s="141">
        <v>1846.2635</v>
      </c>
      <c r="K64" s="141">
        <v>0</v>
      </c>
      <c r="L64" s="141">
        <v>1846.2635</v>
      </c>
      <c r="M64" s="141">
        <v>22.402700000000188</v>
      </c>
    </row>
    <row r="65" spans="1:13" ht="23.25">
      <c r="A65" s="155" t="s">
        <v>79</v>
      </c>
      <c r="B65" s="156" t="s">
        <v>80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</row>
    <row r="66" spans="1:13" ht="23.25">
      <c r="A66" s="148">
        <v>1</v>
      </c>
      <c r="B66" s="157" t="s">
        <v>173</v>
      </c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40">
        <v>4.49</v>
      </c>
      <c r="I66" s="140">
        <v>86.93</v>
      </c>
      <c r="J66" s="140">
        <v>325.42</v>
      </c>
      <c r="K66" s="140">
        <v>317.54000000000002</v>
      </c>
      <c r="L66" s="140">
        <v>734.38</v>
      </c>
      <c r="M66" s="140">
        <v>734.38</v>
      </c>
    </row>
    <row r="67" spans="1:13" ht="23.25">
      <c r="A67" s="148">
        <v>2</v>
      </c>
      <c r="B67" s="157" t="s">
        <v>174</v>
      </c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337.14</v>
      </c>
      <c r="J67" s="140">
        <v>315.77</v>
      </c>
      <c r="K67" s="140">
        <v>0</v>
      </c>
      <c r="L67" s="140">
        <v>652.91</v>
      </c>
      <c r="M67" s="140">
        <v>652.91</v>
      </c>
    </row>
    <row r="68" spans="1:13" ht="23.25">
      <c r="A68" s="155"/>
      <c r="B68" s="156" t="s">
        <v>81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4.49</v>
      </c>
      <c r="I68" s="141">
        <v>424.07</v>
      </c>
      <c r="J68" s="141">
        <v>641.19000000000005</v>
      </c>
      <c r="K68" s="141">
        <v>317.54000000000002</v>
      </c>
      <c r="L68" s="141">
        <v>1387.29</v>
      </c>
      <c r="M68" s="141">
        <v>1387.29</v>
      </c>
    </row>
    <row r="69" spans="1:13" ht="23.25">
      <c r="A69" s="155"/>
      <c r="B69" s="156" t="s">
        <v>82</v>
      </c>
      <c r="C69" s="141">
        <v>72886.046448029942</v>
      </c>
      <c r="D69" s="141">
        <v>79871.183838362616</v>
      </c>
      <c r="E69" s="141">
        <v>104669.03059532972</v>
      </c>
      <c r="F69" s="141">
        <v>358417.1513582365</v>
      </c>
      <c r="G69" s="141">
        <v>615843.41223995876</v>
      </c>
      <c r="H69" s="141">
        <v>74887.461820827797</v>
      </c>
      <c r="I69" s="141">
        <v>72543.290863606002</v>
      </c>
      <c r="J69" s="141">
        <v>97442.231314313525</v>
      </c>
      <c r="K69" s="141">
        <v>369504.1816826993</v>
      </c>
      <c r="L69" s="141">
        <v>614377.16568144667</v>
      </c>
      <c r="M69" s="141">
        <v>-1466.2465585121513</v>
      </c>
    </row>
    <row r="70" spans="1:13">
      <c r="A70" s="23"/>
      <c r="B70" s="23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</row>
  </sheetData>
  <mergeCells count="9">
    <mergeCell ref="A13:B13"/>
    <mergeCell ref="A1:M1"/>
    <mergeCell ref="A2:M2"/>
    <mergeCell ref="K3:M3"/>
    <mergeCell ref="A4:A5"/>
    <mergeCell ref="B4:B5"/>
    <mergeCell ref="C4:G4"/>
    <mergeCell ref="H4:L4"/>
    <mergeCell ref="M4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1"/>
  <sheetViews>
    <sheetView topLeftCell="C58" zoomScale="60" zoomScaleNormal="60" workbookViewId="0">
      <selection activeCell="S79" sqref="S79"/>
    </sheetView>
  </sheetViews>
  <sheetFormatPr defaultRowHeight="26.25"/>
  <cols>
    <col min="1" max="1" width="11.42578125" style="159" customWidth="1"/>
    <col min="2" max="2" width="51.42578125" style="159" customWidth="1"/>
    <col min="3" max="3" width="20.85546875" style="159" customWidth="1"/>
    <col min="4" max="4" width="20" style="159" bestFit="1" customWidth="1"/>
    <col min="5" max="5" width="17.7109375" style="159" customWidth="1"/>
    <col min="6" max="6" width="21" style="159" customWidth="1"/>
    <col min="7" max="7" width="14.7109375" style="159" bestFit="1" customWidth="1"/>
    <col min="8" max="8" width="15.7109375" style="159" bestFit="1" customWidth="1"/>
    <col min="9" max="9" width="16.5703125" style="159" customWidth="1"/>
    <col min="10" max="10" width="16.5703125" style="159" bestFit="1" customWidth="1"/>
    <col min="11" max="11" width="14.7109375" style="159" bestFit="1" customWidth="1"/>
    <col min="12" max="12" width="18.7109375" style="159" bestFit="1" customWidth="1"/>
    <col min="13" max="13" width="14.7109375" style="159" bestFit="1" customWidth="1"/>
    <col min="14" max="14" width="18.85546875" style="159" customWidth="1"/>
    <col min="15" max="15" width="14.7109375" style="159" bestFit="1" customWidth="1"/>
    <col min="16" max="16" width="15.7109375" style="159" bestFit="1" customWidth="1"/>
    <col min="17" max="17" width="14.7109375" style="159" bestFit="1" customWidth="1"/>
    <col min="18" max="18" width="17.85546875" style="159" bestFit="1" customWidth="1"/>
    <col min="19" max="19" width="18.85546875" style="159" bestFit="1" customWidth="1"/>
    <col min="20" max="20" width="20.7109375" style="159" bestFit="1" customWidth="1"/>
    <col min="21" max="21" width="19.42578125" style="159" customWidth="1"/>
    <col min="22" max="22" width="24.85546875" style="204" customWidth="1"/>
    <col min="23" max="23" width="11.42578125" style="159" customWidth="1"/>
    <col min="24" max="16384" width="9.140625" style="159"/>
  </cols>
  <sheetData>
    <row r="1" spans="1:23" ht="18" customHeight="1">
      <c r="A1" s="158" t="s">
        <v>125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3" ht="33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3" ht="39.950000000000003" customHeight="1">
      <c r="A3" s="160" t="s">
        <v>184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3" s="170" customFormat="1" ht="79.5" customHeight="1">
      <c r="A4" s="161" t="s">
        <v>50</v>
      </c>
      <c r="B4" s="162" t="s">
        <v>128</v>
      </c>
      <c r="C4" s="162" t="s">
        <v>185</v>
      </c>
      <c r="D4" s="162"/>
      <c r="E4" s="163" t="s">
        <v>186</v>
      </c>
      <c r="F4" s="162"/>
      <c r="G4" s="164" t="s">
        <v>187</v>
      </c>
      <c r="H4" s="165"/>
      <c r="I4" s="162" t="s">
        <v>188</v>
      </c>
      <c r="J4" s="162"/>
      <c r="K4" s="162" t="s">
        <v>189</v>
      </c>
      <c r="L4" s="162"/>
      <c r="M4" s="166" t="s">
        <v>190</v>
      </c>
      <c r="N4" s="167"/>
      <c r="O4" s="166" t="s">
        <v>191</v>
      </c>
      <c r="P4" s="167"/>
      <c r="Q4" s="162" t="s">
        <v>192</v>
      </c>
      <c r="R4" s="162"/>
      <c r="S4" s="162" t="s">
        <v>193</v>
      </c>
      <c r="T4" s="162"/>
      <c r="U4" s="168" t="s">
        <v>194</v>
      </c>
      <c r="V4" s="169"/>
    </row>
    <row r="5" spans="1:23">
      <c r="A5" s="171"/>
      <c r="B5" s="162"/>
      <c r="C5" s="172" t="s">
        <v>195</v>
      </c>
      <c r="D5" s="172" t="s">
        <v>196</v>
      </c>
      <c r="E5" s="172" t="s">
        <v>195</v>
      </c>
      <c r="F5" s="172" t="s">
        <v>196</v>
      </c>
      <c r="G5" s="172" t="s">
        <v>195</v>
      </c>
      <c r="H5" s="172" t="s">
        <v>196</v>
      </c>
      <c r="I5" s="172" t="s">
        <v>195</v>
      </c>
      <c r="J5" s="172" t="s">
        <v>196</v>
      </c>
      <c r="K5" s="172" t="s">
        <v>195</v>
      </c>
      <c r="L5" s="173" t="s">
        <v>196</v>
      </c>
      <c r="M5" s="172" t="s">
        <v>195</v>
      </c>
      <c r="N5" s="173" t="s">
        <v>196</v>
      </c>
      <c r="O5" s="172" t="s">
        <v>195</v>
      </c>
      <c r="P5" s="173" t="s">
        <v>196</v>
      </c>
      <c r="Q5" s="172" t="s">
        <v>195</v>
      </c>
      <c r="R5" s="172" t="s">
        <v>196</v>
      </c>
      <c r="S5" s="172" t="s">
        <v>195</v>
      </c>
      <c r="T5" s="172" t="s">
        <v>196</v>
      </c>
      <c r="U5" s="172" t="s">
        <v>195</v>
      </c>
      <c r="V5" s="173" t="s">
        <v>196</v>
      </c>
    </row>
    <row r="6" spans="1:23" ht="40.5" customHeight="1">
      <c r="A6" s="174" t="s">
        <v>62</v>
      </c>
      <c r="B6" s="175" t="s">
        <v>63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7"/>
    </row>
    <row r="7" spans="1:23" ht="36" customHeight="1">
      <c r="A7" s="178">
        <v>1</v>
      </c>
      <c r="B7" s="179" t="s">
        <v>136</v>
      </c>
      <c r="C7" s="180">
        <v>1027171</v>
      </c>
      <c r="D7" s="181">
        <v>18028.330000000002</v>
      </c>
      <c r="E7" s="180">
        <v>183455</v>
      </c>
      <c r="F7" s="181">
        <v>18940.689999999999</v>
      </c>
      <c r="G7" s="180">
        <v>0</v>
      </c>
      <c r="H7" s="181">
        <v>0</v>
      </c>
      <c r="I7" s="180">
        <v>47008</v>
      </c>
      <c r="J7" s="181">
        <v>1105</v>
      </c>
      <c r="K7" s="180">
        <v>31992</v>
      </c>
      <c r="L7" s="181">
        <v>1997.29</v>
      </c>
      <c r="M7" s="180">
        <v>1</v>
      </c>
      <c r="N7" s="181">
        <v>0.01</v>
      </c>
      <c r="O7" s="180">
        <v>0</v>
      </c>
      <c r="P7" s="181">
        <v>0</v>
      </c>
      <c r="Q7" s="180">
        <v>5600</v>
      </c>
      <c r="R7" s="181">
        <v>29.19</v>
      </c>
      <c r="S7" s="180">
        <v>1295227</v>
      </c>
      <c r="T7" s="181">
        <v>40100.51</v>
      </c>
      <c r="U7" s="182">
        <v>720106</v>
      </c>
      <c r="V7" s="183">
        <v>10217.450000000001</v>
      </c>
      <c r="W7" s="184"/>
    </row>
    <row r="8" spans="1:23" ht="36" customHeight="1">
      <c r="A8" s="178">
        <v>2</v>
      </c>
      <c r="B8" s="179" t="s">
        <v>11</v>
      </c>
      <c r="C8" s="180">
        <v>277001</v>
      </c>
      <c r="D8" s="181">
        <v>8066.14</v>
      </c>
      <c r="E8" s="180">
        <v>82994</v>
      </c>
      <c r="F8" s="181">
        <v>5128.2106000000003</v>
      </c>
      <c r="G8" s="180">
        <v>413</v>
      </c>
      <c r="H8" s="181">
        <v>231.98</v>
      </c>
      <c r="I8" s="180">
        <v>15402</v>
      </c>
      <c r="J8" s="181">
        <v>334.52</v>
      </c>
      <c r="K8" s="180">
        <v>21416</v>
      </c>
      <c r="L8" s="181">
        <v>1541.7</v>
      </c>
      <c r="M8" s="180">
        <v>130</v>
      </c>
      <c r="N8" s="181">
        <v>13</v>
      </c>
      <c r="O8" s="180">
        <v>2</v>
      </c>
      <c r="P8" s="181">
        <v>1.4999999999999999E-2</v>
      </c>
      <c r="Q8" s="180">
        <v>5</v>
      </c>
      <c r="R8" s="181">
        <v>6.4299999999999996E-2</v>
      </c>
      <c r="S8" s="180">
        <v>397363</v>
      </c>
      <c r="T8" s="181">
        <v>15315.6299</v>
      </c>
      <c r="U8" s="182">
        <v>128440</v>
      </c>
      <c r="V8" s="183">
        <v>292.68</v>
      </c>
      <c r="W8" s="184"/>
    </row>
    <row r="9" spans="1:23" ht="36" customHeight="1">
      <c r="A9" s="178">
        <v>3</v>
      </c>
      <c r="B9" s="179" t="s">
        <v>13</v>
      </c>
      <c r="C9" s="180">
        <v>410284</v>
      </c>
      <c r="D9" s="181">
        <v>9213.2093000000004</v>
      </c>
      <c r="E9" s="180">
        <v>155646</v>
      </c>
      <c r="F9" s="181">
        <v>5473.64</v>
      </c>
      <c r="G9" s="180">
        <v>67</v>
      </c>
      <c r="H9" s="181">
        <v>7.3994000000000009</v>
      </c>
      <c r="I9" s="180">
        <v>34753</v>
      </c>
      <c r="J9" s="181">
        <v>716.04</v>
      </c>
      <c r="K9" s="180">
        <v>36765</v>
      </c>
      <c r="L9" s="181">
        <v>2058.029</v>
      </c>
      <c r="M9" s="180">
        <v>5609</v>
      </c>
      <c r="N9" s="181">
        <v>10.8794</v>
      </c>
      <c r="O9" s="180">
        <v>1164</v>
      </c>
      <c r="P9" s="181">
        <v>25.449099999999998</v>
      </c>
      <c r="Q9" s="180">
        <v>12</v>
      </c>
      <c r="R9" s="181">
        <v>1.3703999999999998</v>
      </c>
      <c r="S9" s="180">
        <v>644300</v>
      </c>
      <c r="T9" s="181">
        <v>17506.016599999999</v>
      </c>
      <c r="U9" s="182">
        <v>584135</v>
      </c>
      <c r="V9" s="183">
        <v>16786.0749</v>
      </c>
      <c r="W9" s="184"/>
    </row>
    <row r="10" spans="1:23" ht="36" customHeight="1">
      <c r="A10" s="178">
        <v>4</v>
      </c>
      <c r="B10" s="179" t="s">
        <v>8</v>
      </c>
      <c r="C10" s="180">
        <v>838866</v>
      </c>
      <c r="D10" s="181">
        <v>13154.402700000001</v>
      </c>
      <c r="E10" s="180">
        <v>95971</v>
      </c>
      <c r="F10" s="181">
        <v>9222.9861999999994</v>
      </c>
      <c r="G10" s="180">
        <v>115</v>
      </c>
      <c r="H10" s="181">
        <v>386.3657</v>
      </c>
      <c r="I10" s="180">
        <v>39382</v>
      </c>
      <c r="J10" s="181">
        <v>1142.7391</v>
      </c>
      <c r="K10" s="180">
        <v>86566</v>
      </c>
      <c r="L10" s="181">
        <v>16619.733799999998</v>
      </c>
      <c r="M10" s="180">
        <v>48</v>
      </c>
      <c r="N10" s="181">
        <v>7.9946999999999999</v>
      </c>
      <c r="O10" s="180">
        <v>69</v>
      </c>
      <c r="P10" s="181">
        <v>290.92540000000002</v>
      </c>
      <c r="Q10" s="180">
        <v>1066</v>
      </c>
      <c r="R10" s="181">
        <v>1827.4079000000002</v>
      </c>
      <c r="S10" s="180">
        <v>1062083</v>
      </c>
      <c r="T10" s="181">
        <v>42652.555499999995</v>
      </c>
      <c r="U10" s="182">
        <v>269303</v>
      </c>
      <c r="V10" s="183">
        <v>13603.946699999999</v>
      </c>
      <c r="W10" s="184"/>
    </row>
    <row r="11" spans="1:23" ht="36" customHeight="1">
      <c r="A11" s="178">
        <v>5</v>
      </c>
      <c r="B11" s="179" t="s">
        <v>9</v>
      </c>
      <c r="C11" s="180">
        <v>414542</v>
      </c>
      <c r="D11" s="181">
        <v>6894.6006999999991</v>
      </c>
      <c r="E11" s="180">
        <v>96792</v>
      </c>
      <c r="F11" s="181">
        <v>4109.0886750784593</v>
      </c>
      <c r="G11" s="180">
        <v>0</v>
      </c>
      <c r="H11" s="181">
        <v>0</v>
      </c>
      <c r="I11" s="180">
        <v>22647</v>
      </c>
      <c r="J11" s="181">
        <v>534.23919999999998</v>
      </c>
      <c r="K11" s="180">
        <v>26386</v>
      </c>
      <c r="L11" s="181">
        <v>2129.7941000000001</v>
      </c>
      <c r="M11" s="180">
        <v>112</v>
      </c>
      <c r="N11" s="181">
        <v>6.3165999999999993</v>
      </c>
      <c r="O11" s="180">
        <v>267</v>
      </c>
      <c r="P11" s="181">
        <v>102.9191</v>
      </c>
      <c r="Q11" s="180">
        <v>5647</v>
      </c>
      <c r="R11" s="181">
        <v>191.04919999999998</v>
      </c>
      <c r="S11" s="180">
        <v>566393</v>
      </c>
      <c r="T11" s="181">
        <v>13968.0075750785</v>
      </c>
      <c r="U11" s="182">
        <v>462498</v>
      </c>
      <c r="V11" s="183">
        <v>5758.9877000000006</v>
      </c>
      <c r="W11" s="184"/>
    </row>
    <row r="12" spans="1:23" ht="36" customHeight="1">
      <c r="A12" s="185"/>
      <c r="B12" s="175" t="s">
        <v>64</v>
      </c>
      <c r="C12" s="186">
        <v>2967864</v>
      </c>
      <c r="D12" s="187">
        <v>55356.682700000005</v>
      </c>
      <c r="E12" s="186">
        <v>614858</v>
      </c>
      <c r="F12" s="187">
        <v>42874.615475078455</v>
      </c>
      <c r="G12" s="186">
        <v>595</v>
      </c>
      <c r="H12" s="187">
        <v>625.74509999999998</v>
      </c>
      <c r="I12" s="186">
        <v>159192</v>
      </c>
      <c r="J12" s="187">
        <v>3832.5383000000002</v>
      </c>
      <c r="K12" s="186">
        <v>203125</v>
      </c>
      <c r="L12" s="187">
        <v>24346.546900000001</v>
      </c>
      <c r="M12" s="186">
        <v>5900</v>
      </c>
      <c r="N12" s="187">
        <v>38.200699999999998</v>
      </c>
      <c r="O12" s="186">
        <v>1502</v>
      </c>
      <c r="P12" s="187">
        <v>419.30860000000001</v>
      </c>
      <c r="Q12" s="186">
        <v>12330</v>
      </c>
      <c r="R12" s="187">
        <v>2049.0817999999999</v>
      </c>
      <c r="S12" s="186">
        <v>3965366</v>
      </c>
      <c r="T12" s="187">
        <v>129542.71957507849</v>
      </c>
      <c r="U12" s="186">
        <v>2164482</v>
      </c>
      <c r="V12" s="187">
        <v>46659.139299999995</v>
      </c>
    </row>
    <row r="13" spans="1:23" ht="36" customHeight="1">
      <c r="A13" s="188" t="s">
        <v>197</v>
      </c>
      <c r="B13" s="189"/>
      <c r="C13" s="186"/>
      <c r="D13" s="187"/>
      <c r="E13" s="186"/>
      <c r="F13" s="187"/>
      <c r="G13" s="186"/>
      <c r="H13" s="187"/>
      <c r="I13" s="186"/>
      <c r="J13" s="187"/>
      <c r="K13" s="186"/>
      <c r="L13" s="187"/>
      <c r="M13" s="186"/>
      <c r="N13" s="187"/>
      <c r="O13" s="186"/>
      <c r="P13" s="187"/>
      <c r="Q13" s="186"/>
      <c r="R13" s="187"/>
      <c r="S13" s="186"/>
      <c r="T13" s="187"/>
      <c r="U13" s="177"/>
      <c r="V13" s="190"/>
    </row>
    <row r="14" spans="1:23" ht="36" customHeight="1">
      <c r="A14" s="178">
        <v>1</v>
      </c>
      <c r="B14" s="191" t="s">
        <v>18</v>
      </c>
      <c r="C14" s="180">
        <v>3956</v>
      </c>
      <c r="D14" s="181">
        <v>61.35</v>
      </c>
      <c r="E14" s="180">
        <v>9788</v>
      </c>
      <c r="F14" s="181">
        <v>306.85000000000002</v>
      </c>
      <c r="G14" s="180">
        <v>32</v>
      </c>
      <c r="H14" s="181">
        <v>1.45</v>
      </c>
      <c r="I14" s="180">
        <v>1083</v>
      </c>
      <c r="J14" s="181">
        <v>19.13</v>
      </c>
      <c r="K14" s="180">
        <v>4937</v>
      </c>
      <c r="L14" s="181">
        <v>399.69</v>
      </c>
      <c r="M14" s="180">
        <v>0</v>
      </c>
      <c r="N14" s="181">
        <v>0</v>
      </c>
      <c r="O14" s="180">
        <v>0</v>
      </c>
      <c r="P14" s="181">
        <v>0</v>
      </c>
      <c r="Q14" s="180">
        <v>0</v>
      </c>
      <c r="R14" s="181">
        <v>0</v>
      </c>
      <c r="S14" s="180">
        <v>19796</v>
      </c>
      <c r="T14" s="181">
        <v>788.47</v>
      </c>
      <c r="U14" s="182">
        <v>0</v>
      </c>
      <c r="V14" s="183">
        <v>0</v>
      </c>
      <c r="W14" s="184"/>
    </row>
    <row r="15" spans="1:23" ht="36" customHeight="1">
      <c r="A15" s="178">
        <v>2</v>
      </c>
      <c r="B15" s="191" t="s">
        <v>138</v>
      </c>
      <c r="C15" s="180">
        <v>14979</v>
      </c>
      <c r="D15" s="181">
        <v>594.74569999999994</v>
      </c>
      <c r="E15" s="180">
        <v>7047</v>
      </c>
      <c r="F15" s="181">
        <v>1425.8</v>
      </c>
      <c r="G15" s="180">
        <v>0</v>
      </c>
      <c r="H15" s="181">
        <v>0</v>
      </c>
      <c r="I15" s="180">
        <v>1422</v>
      </c>
      <c r="J15" s="181">
        <v>39.3506</v>
      </c>
      <c r="K15" s="180">
        <v>6474</v>
      </c>
      <c r="L15" s="181">
        <v>732.42470000000003</v>
      </c>
      <c r="M15" s="180">
        <v>0</v>
      </c>
      <c r="N15" s="181">
        <v>0</v>
      </c>
      <c r="O15" s="180">
        <v>0</v>
      </c>
      <c r="P15" s="181">
        <v>0</v>
      </c>
      <c r="Q15" s="180">
        <v>29</v>
      </c>
      <c r="R15" s="181">
        <v>0.31900000000000001</v>
      </c>
      <c r="S15" s="180">
        <v>29951</v>
      </c>
      <c r="T15" s="181">
        <v>2792.64</v>
      </c>
      <c r="U15" s="182">
        <v>11961</v>
      </c>
      <c r="V15" s="183">
        <v>187.13</v>
      </c>
      <c r="W15" s="184"/>
    </row>
    <row r="16" spans="1:23" ht="36" customHeight="1">
      <c r="A16" s="178">
        <v>3</v>
      </c>
      <c r="B16" s="191" t="s">
        <v>22</v>
      </c>
      <c r="C16" s="180">
        <v>51394</v>
      </c>
      <c r="D16" s="181">
        <v>805.43</v>
      </c>
      <c r="E16" s="180">
        <v>6947</v>
      </c>
      <c r="F16" s="181">
        <v>755.16</v>
      </c>
      <c r="G16" s="180">
        <v>0</v>
      </c>
      <c r="H16" s="181">
        <v>0</v>
      </c>
      <c r="I16" s="180">
        <v>2092</v>
      </c>
      <c r="J16" s="181">
        <v>42.66</v>
      </c>
      <c r="K16" s="180">
        <v>5866</v>
      </c>
      <c r="L16" s="181">
        <v>417.34</v>
      </c>
      <c r="M16" s="180">
        <v>0</v>
      </c>
      <c r="N16" s="181">
        <v>0</v>
      </c>
      <c r="O16" s="180">
        <v>5</v>
      </c>
      <c r="P16" s="181">
        <v>0.04</v>
      </c>
      <c r="Q16" s="180">
        <v>4148</v>
      </c>
      <c r="R16" s="181">
        <v>414.15</v>
      </c>
      <c r="S16" s="180">
        <v>70452</v>
      </c>
      <c r="T16" s="181">
        <v>2434.7800000000002</v>
      </c>
      <c r="U16" s="182">
        <v>48571</v>
      </c>
      <c r="V16" s="183">
        <v>691.11</v>
      </c>
      <c r="W16" s="184"/>
    </row>
    <row r="17" spans="1:23" ht="36" customHeight="1">
      <c r="A17" s="178">
        <v>4</v>
      </c>
      <c r="B17" s="192" t="s">
        <v>15</v>
      </c>
      <c r="C17" s="180">
        <v>68107</v>
      </c>
      <c r="D17" s="181">
        <v>2634.7554</v>
      </c>
      <c r="E17" s="180">
        <v>20506</v>
      </c>
      <c r="F17" s="181">
        <v>1627.4942000000001</v>
      </c>
      <c r="G17" s="180">
        <v>14</v>
      </c>
      <c r="H17" s="181">
        <v>28.660500000000003</v>
      </c>
      <c r="I17" s="180">
        <v>3367</v>
      </c>
      <c r="J17" s="181">
        <v>98.876299999999986</v>
      </c>
      <c r="K17" s="180">
        <v>5225</v>
      </c>
      <c r="L17" s="181">
        <v>399.16769999999997</v>
      </c>
      <c r="M17" s="180">
        <v>0</v>
      </c>
      <c r="N17" s="181">
        <v>0</v>
      </c>
      <c r="O17" s="180">
        <v>13</v>
      </c>
      <c r="P17" s="181">
        <v>0.25730000000000003</v>
      </c>
      <c r="Q17" s="180">
        <v>1289</v>
      </c>
      <c r="R17" s="181">
        <v>2.7216000000000005</v>
      </c>
      <c r="S17" s="180">
        <v>98521</v>
      </c>
      <c r="T17" s="181">
        <v>4791.933</v>
      </c>
      <c r="U17" s="182">
        <v>59527</v>
      </c>
      <c r="V17" s="183">
        <v>1738.0427</v>
      </c>
      <c r="W17" s="184"/>
    </row>
    <row r="18" spans="1:23" ht="36" customHeight="1">
      <c r="A18" s="178">
        <v>5</v>
      </c>
      <c r="B18" s="191" t="s">
        <v>139</v>
      </c>
      <c r="C18" s="180">
        <v>11390</v>
      </c>
      <c r="D18" s="181">
        <v>300.06020000000001</v>
      </c>
      <c r="E18" s="180">
        <v>6411</v>
      </c>
      <c r="F18" s="181">
        <v>1218.7825</v>
      </c>
      <c r="G18" s="180">
        <v>9</v>
      </c>
      <c r="H18" s="181">
        <v>10.4274</v>
      </c>
      <c r="I18" s="180">
        <v>886</v>
      </c>
      <c r="J18" s="181">
        <v>19.911199999999997</v>
      </c>
      <c r="K18" s="180">
        <v>2537</v>
      </c>
      <c r="L18" s="181">
        <v>198.79499999999999</v>
      </c>
      <c r="M18" s="180">
        <v>5</v>
      </c>
      <c r="N18" s="181">
        <v>1.0710999999999999</v>
      </c>
      <c r="O18" s="180">
        <v>17</v>
      </c>
      <c r="P18" s="181">
        <v>6.3349000000000002</v>
      </c>
      <c r="Q18" s="180">
        <v>2654</v>
      </c>
      <c r="R18" s="181">
        <v>1.9077999999999999</v>
      </c>
      <c r="S18" s="180">
        <v>23909</v>
      </c>
      <c r="T18" s="181">
        <v>1757.2901000000002</v>
      </c>
      <c r="U18" s="182">
        <v>12124</v>
      </c>
      <c r="V18" s="183">
        <v>416.59210000000002</v>
      </c>
      <c r="W18" s="184"/>
    </row>
    <row r="19" spans="1:23" ht="36" customHeight="1">
      <c r="A19" s="178">
        <v>6</v>
      </c>
      <c r="B19" s="191" t="s">
        <v>14</v>
      </c>
      <c r="C19" s="180">
        <v>33958</v>
      </c>
      <c r="D19" s="181">
        <v>617.798</v>
      </c>
      <c r="E19" s="180">
        <v>9897</v>
      </c>
      <c r="F19" s="181">
        <v>644.36569999999995</v>
      </c>
      <c r="G19" s="180">
        <v>0</v>
      </c>
      <c r="H19" s="181">
        <v>0</v>
      </c>
      <c r="I19" s="180">
        <v>3685</v>
      </c>
      <c r="J19" s="181">
        <v>90.690300000000008</v>
      </c>
      <c r="K19" s="180">
        <v>4268</v>
      </c>
      <c r="L19" s="181">
        <v>402.4701</v>
      </c>
      <c r="M19" s="180">
        <v>2</v>
      </c>
      <c r="N19" s="181">
        <v>1.8928</v>
      </c>
      <c r="O19" s="180">
        <v>0</v>
      </c>
      <c r="P19" s="181">
        <v>0</v>
      </c>
      <c r="Q19" s="180">
        <v>106</v>
      </c>
      <c r="R19" s="181">
        <v>0.31709999999999999</v>
      </c>
      <c r="S19" s="180">
        <v>51916</v>
      </c>
      <c r="T19" s="181">
        <v>1757.5339999999999</v>
      </c>
      <c r="U19" s="182">
        <v>995</v>
      </c>
      <c r="V19" s="183">
        <v>60.39</v>
      </c>
      <c r="W19" s="184"/>
    </row>
    <row r="20" spans="1:23" ht="36" customHeight="1">
      <c r="A20" s="178">
        <v>7</v>
      </c>
      <c r="B20" s="191" t="s">
        <v>140</v>
      </c>
      <c r="C20" s="180">
        <v>3988</v>
      </c>
      <c r="D20" s="181">
        <v>163.38999999999999</v>
      </c>
      <c r="E20" s="180">
        <v>3486</v>
      </c>
      <c r="F20" s="181">
        <v>126.49</v>
      </c>
      <c r="G20" s="180">
        <v>0</v>
      </c>
      <c r="H20" s="181">
        <v>0</v>
      </c>
      <c r="I20" s="180">
        <v>537</v>
      </c>
      <c r="J20" s="181">
        <v>13.13</v>
      </c>
      <c r="K20" s="180">
        <v>1345</v>
      </c>
      <c r="L20" s="181">
        <v>103.86</v>
      </c>
      <c r="M20" s="180">
        <v>0</v>
      </c>
      <c r="N20" s="181">
        <v>0</v>
      </c>
      <c r="O20" s="180">
        <v>0</v>
      </c>
      <c r="P20" s="181">
        <v>0</v>
      </c>
      <c r="Q20" s="180">
        <v>0</v>
      </c>
      <c r="R20" s="181">
        <v>0</v>
      </c>
      <c r="S20" s="180">
        <v>9356</v>
      </c>
      <c r="T20" s="181">
        <v>406.87</v>
      </c>
      <c r="U20" s="182">
        <v>3127</v>
      </c>
      <c r="V20" s="183">
        <v>82.05</v>
      </c>
      <c r="W20" s="184"/>
    </row>
    <row r="21" spans="1:23" ht="36" customHeight="1">
      <c r="A21" s="178">
        <v>8</v>
      </c>
      <c r="B21" s="191" t="s">
        <v>141</v>
      </c>
      <c r="C21" s="180">
        <v>32321</v>
      </c>
      <c r="D21" s="181">
        <v>999.82759999999996</v>
      </c>
      <c r="E21" s="180">
        <v>19003</v>
      </c>
      <c r="F21" s="181">
        <v>1150.4835</v>
      </c>
      <c r="G21" s="180">
        <v>0</v>
      </c>
      <c r="H21" s="181">
        <v>0</v>
      </c>
      <c r="I21" s="180">
        <v>1565</v>
      </c>
      <c r="J21" s="181">
        <v>49.613100000000003</v>
      </c>
      <c r="K21" s="180">
        <v>4536</v>
      </c>
      <c r="L21" s="181">
        <v>565.45769999999993</v>
      </c>
      <c r="M21" s="180">
        <v>3</v>
      </c>
      <c r="N21" s="181">
        <v>5.21E-2</v>
      </c>
      <c r="O21" s="180">
        <v>0</v>
      </c>
      <c r="P21" s="181">
        <v>0</v>
      </c>
      <c r="Q21" s="180">
        <v>24</v>
      </c>
      <c r="R21" s="181">
        <v>8.48E-2</v>
      </c>
      <c r="S21" s="180">
        <v>57452</v>
      </c>
      <c r="T21" s="181">
        <v>2765.5187999999998</v>
      </c>
      <c r="U21" s="182">
        <v>19803</v>
      </c>
      <c r="V21" s="183">
        <v>464.88580000000002</v>
      </c>
      <c r="W21" s="184"/>
    </row>
    <row r="22" spans="1:23" ht="36" customHeight="1">
      <c r="A22" s="178">
        <v>9</v>
      </c>
      <c r="B22" s="191" t="s">
        <v>10</v>
      </c>
      <c r="C22" s="180">
        <v>86323</v>
      </c>
      <c r="D22" s="181">
        <v>865.99553689300001</v>
      </c>
      <c r="E22" s="180">
        <v>26792</v>
      </c>
      <c r="F22" s="181">
        <v>1455.8063430500001</v>
      </c>
      <c r="G22" s="180">
        <v>0</v>
      </c>
      <c r="H22" s="181">
        <v>0</v>
      </c>
      <c r="I22" s="180">
        <v>3432</v>
      </c>
      <c r="J22" s="181">
        <v>63.484354031000002</v>
      </c>
      <c r="K22" s="180">
        <v>6226</v>
      </c>
      <c r="L22" s="181">
        <v>567.08959295300008</v>
      </c>
      <c r="M22" s="180">
        <v>0</v>
      </c>
      <c r="N22" s="181">
        <v>0</v>
      </c>
      <c r="O22" s="180">
        <v>52</v>
      </c>
      <c r="P22" s="181">
        <v>0.12858540400000001</v>
      </c>
      <c r="Q22" s="180">
        <v>34245</v>
      </c>
      <c r="R22" s="181">
        <v>523.83527121554698</v>
      </c>
      <c r="S22" s="180">
        <v>157070</v>
      </c>
      <c r="T22" s="181">
        <v>3476.3396835465501</v>
      </c>
      <c r="U22" s="182">
        <v>65969</v>
      </c>
      <c r="V22" s="183">
        <v>1216.71913424129</v>
      </c>
      <c r="W22" s="184"/>
    </row>
    <row r="23" spans="1:23" ht="36" customHeight="1">
      <c r="A23" s="178">
        <v>10</v>
      </c>
      <c r="B23" s="191" t="s">
        <v>142</v>
      </c>
      <c r="C23" s="180">
        <v>4514</v>
      </c>
      <c r="D23" s="181">
        <v>214.05419999999998</v>
      </c>
      <c r="E23" s="180">
        <v>3840</v>
      </c>
      <c r="F23" s="181">
        <v>358.48250000000002</v>
      </c>
      <c r="G23" s="180">
        <v>0</v>
      </c>
      <c r="H23" s="181">
        <v>0</v>
      </c>
      <c r="I23" s="180">
        <v>924</v>
      </c>
      <c r="J23" s="181">
        <v>22.601500000000001</v>
      </c>
      <c r="K23" s="180">
        <v>2019</v>
      </c>
      <c r="L23" s="181">
        <v>158.07429999999999</v>
      </c>
      <c r="M23" s="180">
        <v>0</v>
      </c>
      <c r="N23" s="181">
        <v>0</v>
      </c>
      <c r="O23" s="180">
        <v>0</v>
      </c>
      <c r="P23" s="181">
        <v>0</v>
      </c>
      <c r="Q23" s="180">
        <v>792</v>
      </c>
      <c r="R23" s="181">
        <v>1.1938</v>
      </c>
      <c r="S23" s="180">
        <v>12089</v>
      </c>
      <c r="T23" s="181">
        <v>754.4063000000001</v>
      </c>
      <c r="U23" s="182">
        <v>5137</v>
      </c>
      <c r="V23" s="183">
        <v>133.59270000000001</v>
      </c>
      <c r="W23" s="184"/>
    </row>
    <row r="24" spans="1:23" ht="36" customHeight="1">
      <c r="A24" s="178">
        <v>11</v>
      </c>
      <c r="B24" s="191" t="s">
        <v>21</v>
      </c>
      <c r="C24" s="180">
        <v>24746</v>
      </c>
      <c r="D24" s="181">
        <v>443.44786880800001</v>
      </c>
      <c r="E24" s="180">
        <v>9499</v>
      </c>
      <c r="F24" s="181">
        <v>1899.432383802</v>
      </c>
      <c r="G24" s="180">
        <v>16</v>
      </c>
      <c r="H24" s="181">
        <v>20.343800000000002</v>
      </c>
      <c r="I24" s="180">
        <v>2294</v>
      </c>
      <c r="J24" s="181">
        <v>75.809300000000007</v>
      </c>
      <c r="K24" s="180">
        <v>3432</v>
      </c>
      <c r="L24" s="181">
        <v>225.216681392</v>
      </c>
      <c r="M24" s="180">
        <v>0</v>
      </c>
      <c r="N24" s="181">
        <v>0</v>
      </c>
      <c r="O24" s="180">
        <v>1</v>
      </c>
      <c r="P24" s="181">
        <v>6.9E-6</v>
      </c>
      <c r="Q24" s="180">
        <v>329</v>
      </c>
      <c r="R24" s="181">
        <v>1.5277000000000001</v>
      </c>
      <c r="S24" s="180">
        <v>40317</v>
      </c>
      <c r="T24" s="181">
        <v>2665.777740902</v>
      </c>
      <c r="U24" s="182">
        <v>19994</v>
      </c>
      <c r="V24" s="183">
        <v>253.598354822</v>
      </c>
      <c r="W24" s="184"/>
    </row>
    <row r="25" spans="1:23" ht="36" customHeight="1">
      <c r="A25" s="178">
        <v>12</v>
      </c>
      <c r="B25" s="191" t="s">
        <v>143</v>
      </c>
      <c r="C25" s="180">
        <v>49</v>
      </c>
      <c r="D25" s="181">
        <v>1.1301999999999999</v>
      </c>
      <c r="E25" s="180">
        <v>874</v>
      </c>
      <c r="F25" s="181">
        <v>104.45</v>
      </c>
      <c r="G25" s="180">
        <v>15</v>
      </c>
      <c r="H25" s="181">
        <v>8.92</v>
      </c>
      <c r="I25" s="180">
        <v>102</v>
      </c>
      <c r="J25" s="181">
        <v>2.88</v>
      </c>
      <c r="K25" s="180">
        <v>529</v>
      </c>
      <c r="L25" s="181">
        <v>52.32</v>
      </c>
      <c r="M25" s="180">
        <v>0</v>
      </c>
      <c r="N25" s="181">
        <v>0</v>
      </c>
      <c r="O25" s="180">
        <v>0</v>
      </c>
      <c r="P25" s="181">
        <v>0</v>
      </c>
      <c r="Q25" s="180">
        <v>227</v>
      </c>
      <c r="R25" s="181">
        <v>26.91</v>
      </c>
      <c r="S25" s="180">
        <v>1796</v>
      </c>
      <c r="T25" s="181">
        <v>196.61019999999999</v>
      </c>
      <c r="U25" s="182">
        <v>162</v>
      </c>
      <c r="V25" s="183">
        <v>3.86</v>
      </c>
      <c r="W25" s="184"/>
    </row>
    <row r="26" spans="1:23" ht="36" customHeight="1">
      <c r="A26" s="178">
        <v>13</v>
      </c>
      <c r="B26" s="193" t="s">
        <v>144</v>
      </c>
      <c r="C26" s="180">
        <v>10500</v>
      </c>
      <c r="D26" s="181">
        <v>254.21</v>
      </c>
      <c r="E26" s="180">
        <v>6453</v>
      </c>
      <c r="F26" s="181">
        <v>343.26</v>
      </c>
      <c r="G26" s="180">
        <v>0</v>
      </c>
      <c r="H26" s="181">
        <v>0</v>
      </c>
      <c r="I26" s="180">
        <v>1014</v>
      </c>
      <c r="J26" s="181">
        <v>29.675500000000003</v>
      </c>
      <c r="K26" s="180">
        <v>2038</v>
      </c>
      <c r="L26" s="181">
        <v>167.43</v>
      </c>
      <c r="M26" s="180">
        <v>0</v>
      </c>
      <c r="N26" s="181">
        <v>0</v>
      </c>
      <c r="O26" s="180">
        <v>0</v>
      </c>
      <c r="P26" s="181">
        <v>0</v>
      </c>
      <c r="Q26" s="180">
        <v>1927</v>
      </c>
      <c r="R26" s="181">
        <v>73.804500000000004</v>
      </c>
      <c r="S26" s="180">
        <v>21932</v>
      </c>
      <c r="T26" s="181">
        <v>868.38</v>
      </c>
      <c r="U26" s="182">
        <v>1116</v>
      </c>
      <c r="V26" s="183">
        <v>17.5</v>
      </c>
      <c r="W26" s="184"/>
    </row>
    <row r="27" spans="1:23" ht="36" customHeight="1">
      <c r="A27" s="178">
        <v>14</v>
      </c>
      <c r="B27" s="193" t="s">
        <v>145</v>
      </c>
      <c r="C27" s="180">
        <v>281266</v>
      </c>
      <c r="D27" s="181">
        <v>6383.9921059300004</v>
      </c>
      <c r="E27" s="180">
        <v>22334</v>
      </c>
      <c r="F27" s="181">
        <v>1906.7681614000001</v>
      </c>
      <c r="G27" s="180">
        <v>0</v>
      </c>
      <c r="H27" s="181">
        <v>0</v>
      </c>
      <c r="I27" s="180">
        <v>4123</v>
      </c>
      <c r="J27" s="181">
        <v>108.76561431</v>
      </c>
      <c r="K27" s="180">
        <v>8528</v>
      </c>
      <c r="L27" s="181">
        <v>634.55992000000003</v>
      </c>
      <c r="M27" s="180">
        <v>9</v>
      </c>
      <c r="N27" s="181">
        <v>1.0557650999999999</v>
      </c>
      <c r="O27" s="180">
        <v>23</v>
      </c>
      <c r="P27" s="181">
        <v>5.1885371499999993</v>
      </c>
      <c r="Q27" s="180">
        <v>120</v>
      </c>
      <c r="R27" s="181">
        <v>3.0954190000000003E-2</v>
      </c>
      <c r="S27" s="180">
        <v>316403</v>
      </c>
      <c r="T27" s="181">
        <v>9040.3610580799996</v>
      </c>
      <c r="U27" s="182">
        <v>137779</v>
      </c>
      <c r="V27" s="183">
        <v>2582.5190250000001</v>
      </c>
      <c r="W27" s="184"/>
    </row>
    <row r="28" spans="1:23" ht="36" customHeight="1">
      <c r="A28" s="178">
        <v>15</v>
      </c>
      <c r="B28" s="191" t="s">
        <v>146</v>
      </c>
      <c r="C28" s="180">
        <v>227</v>
      </c>
      <c r="D28" s="181">
        <v>5.5472999999999999</v>
      </c>
      <c r="E28" s="180">
        <v>1360</v>
      </c>
      <c r="F28" s="181">
        <v>105.7801</v>
      </c>
      <c r="G28" s="180">
        <v>0</v>
      </c>
      <c r="H28" s="181">
        <v>0</v>
      </c>
      <c r="I28" s="180">
        <v>104</v>
      </c>
      <c r="J28" s="181">
        <v>3.3982999999999999</v>
      </c>
      <c r="K28" s="180">
        <v>1189</v>
      </c>
      <c r="L28" s="181">
        <v>207.10890000000001</v>
      </c>
      <c r="M28" s="180">
        <v>0</v>
      </c>
      <c r="N28" s="181">
        <v>0</v>
      </c>
      <c r="O28" s="180">
        <v>0</v>
      </c>
      <c r="P28" s="181">
        <v>0</v>
      </c>
      <c r="Q28" s="180">
        <v>0</v>
      </c>
      <c r="R28" s="181">
        <v>0</v>
      </c>
      <c r="S28" s="180">
        <v>2880</v>
      </c>
      <c r="T28" s="181">
        <v>321.83459999999997</v>
      </c>
      <c r="U28" s="182">
        <v>466</v>
      </c>
      <c r="V28" s="183">
        <v>27.68</v>
      </c>
      <c r="W28" s="184"/>
    </row>
    <row r="29" spans="1:23" ht="36" customHeight="1">
      <c r="A29" s="178">
        <v>16</v>
      </c>
      <c r="B29" s="193" t="s">
        <v>147</v>
      </c>
      <c r="C29" s="180">
        <v>103373</v>
      </c>
      <c r="D29" s="181">
        <v>2832.7331336849998</v>
      </c>
      <c r="E29" s="180">
        <v>17807</v>
      </c>
      <c r="F29" s="181">
        <v>1219.902662537</v>
      </c>
      <c r="G29" s="180">
        <v>16</v>
      </c>
      <c r="H29" s="181">
        <v>1.6441983196400001</v>
      </c>
      <c r="I29" s="180">
        <v>2101</v>
      </c>
      <c r="J29" s="181">
        <v>70.866832001000006</v>
      </c>
      <c r="K29" s="180">
        <v>14894</v>
      </c>
      <c r="L29" s="181">
        <v>1565.6214475259999</v>
      </c>
      <c r="M29" s="180">
        <v>36</v>
      </c>
      <c r="N29" s="181">
        <v>1.977013438</v>
      </c>
      <c r="O29" s="180">
        <v>0</v>
      </c>
      <c r="P29" s="181">
        <v>0</v>
      </c>
      <c r="Q29" s="180">
        <v>26</v>
      </c>
      <c r="R29" s="181">
        <v>5.9407474999999994E-2</v>
      </c>
      <c r="S29" s="180">
        <v>138253</v>
      </c>
      <c r="T29" s="181">
        <v>5692.8046949816398</v>
      </c>
      <c r="U29" s="182">
        <v>103700</v>
      </c>
      <c r="V29" s="183">
        <v>2667.0773746109999</v>
      </c>
      <c r="W29" s="184"/>
    </row>
    <row r="30" spans="1:23" ht="36" customHeight="1">
      <c r="A30" s="185"/>
      <c r="B30" s="176" t="s">
        <v>66</v>
      </c>
      <c r="C30" s="186">
        <v>731091</v>
      </c>
      <c r="D30" s="187">
        <v>17178.467245316002</v>
      </c>
      <c r="E30" s="186">
        <v>172044</v>
      </c>
      <c r="F30" s="187">
        <v>14649.308050788999</v>
      </c>
      <c r="G30" s="186">
        <v>102</v>
      </c>
      <c r="H30" s="187">
        <v>71.445898319639994</v>
      </c>
      <c r="I30" s="186">
        <v>28731</v>
      </c>
      <c r="J30" s="187">
        <v>750.84290034199989</v>
      </c>
      <c r="K30" s="186">
        <v>74043</v>
      </c>
      <c r="L30" s="187">
        <v>6796.6260418710008</v>
      </c>
      <c r="M30" s="186">
        <v>55</v>
      </c>
      <c r="N30" s="187">
        <v>6.0487785379999988</v>
      </c>
      <c r="O30" s="186">
        <v>111</v>
      </c>
      <c r="P30" s="187">
        <v>11.949329453999999</v>
      </c>
      <c r="Q30" s="186">
        <v>45916</v>
      </c>
      <c r="R30" s="187">
        <v>1046.8619328805473</v>
      </c>
      <c r="S30" s="186">
        <v>1052093</v>
      </c>
      <c r="T30" s="187">
        <v>40511.550177510187</v>
      </c>
      <c r="U30" s="186">
        <v>490431</v>
      </c>
      <c r="V30" s="187">
        <v>10542.747188674291</v>
      </c>
    </row>
    <row r="31" spans="1:23" ht="36" customHeight="1">
      <c r="A31" s="174" t="s">
        <v>198</v>
      </c>
      <c r="B31" s="176" t="s">
        <v>68</v>
      </c>
      <c r="C31" s="177"/>
      <c r="D31" s="190"/>
      <c r="E31" s="177"/>
      <c r="F31" s="190"/>
      <c r="G31" s="177"/>
      <c r="H31" s="190"/>
      <c r="I31" s="177"/>
      <c r="J31" s="190"/>
      <c r="K31" s="177"/>
      <c r="L31" s="190"/>
      <c r="M31" s="177"/>
      <c r="N31" s="190"/>
      <c r="O31" s="177"/>
      <c r="P31" s="190"/>
      <c r="Q31" s="177"/>
      <c r="R31" s="190"/>
      <c r="S31" s="177"/>
      <c r="T31" s="190"/>
      <c r="U31" s="176"/>
      <c r="V31" s="190"/>
    </row>
    <row r="32" spans="1:23" ht="36" customHeight="1">
      <c r="A32" s="194">
        <v>1</v>
      </c>
      <c r="B32" s="191" t="s">
        <v>148</v>
      </c>
      <c r="C32" s="180">
        <v>184327</v>
      </c>
      <c r="D32" s="181">
        <v>3492.0824944830001</v>
      </c>
      <c r="E32" s="180">
        <v>32748</v>
      </c>
      <c r="F32" s="181">
        <v>4367.1243033350001</v>
      </c>
      <c r="G32" s="180">
        <v>0</v>
      </c>
      <c r="H32" s="181">
        <v>0</v>
      </c>
      <c r="I32" s="180">
        <v>4811</v>
      </c>
      <c r="J32" s="181">
        <v>119.037820966</v>
      </c>
      <c r="K32" s="180">
        <v>15247</v>
      </c>
      <c r="L32" s="181">
        <v>1128.920367515</v>
      </c>
      <c r="M32" s="180">
        <v>8</v>
      </c>
      <c r="N32" s="181">
        <v>5.3026</v>
      </c>
      <c r="O32" s="180">
        <v>97</v>
      </c>
      <c r="P32" s="181">
        <v>70.739999999999995</v>
      </c>
      <c r="Q32" s="180">
        <v>4249</v>
      </c>
      <c r="R32" s="181">
        <v>52.796782437000005</v>
      </c>
      <c r="S32" s="180">
        <v>241487</v>
      </c>
      <c r="T32" s="181">
        <v>9236.0043687359994</v>
      </c>
      <c r="U32" s="195">
        <v>154811</v>
      </c>
      <c r="V32" s="183">
        <v>1808.0358747209998</v>
      </c>
      <c r="W32" s="184"/>
    </row>
    <row r="33" spans="1:23" ht="36" customHeight="1">
      <c r="A33" s="194">
        <v>2</v>
      </c>
      <c r="B33" s="191" t="s">
        <v>149</v>
      </c>
      <c r="C33" s="180">
        <v>170968</v>
      </c>
      <c r="D33" s="181">
        <v>892.68701002296802</v>
      </c>
      <c r="E33" s="180">
        <v>110569</v>
      </c>
      <c r="F33" s="181">
        <v>3182.1782584124403</v>
      </c>
      <c r="G33" s="180">
        <v>0</v>
      </c>
      <c r="H33" s="181">
        <v>0</v>
      </c>
      <c r="I33" s="180">
        <v>195</v>
      </c>
      <c r="J33" s="181">
        <v>4.4280071799999998</v>
      </c>
      <c r="K33" s="180">
        <v>3867</v>
      </c>
      <c r="L33" s="181">
        <v>138.63322777600001</v>
      </c>
      <c r="M33" s="180">
        <v>0</v>
      </c>
      <c r="N33" s="181">
        <v>0</v>
      </c>
      <c r="O33" s="180">
        <v>0</v>
      </c>
      <c r="P33" s="181">
        <v>0</v>
      </c>
      <c r="Q33" s="180">
        <v>309</v>
      </c>
      <c r="R33" s="181">
        <v>20.787569386999998</v>
      </c>
      <c r="S33" s="180">
        <v>285908</v>
      </c>
      <c r="T33" s="181">
        <v>4238.7140727784099</v>
      </c>
      <c r="U33" s="195">
        <v>273282</v>
      </c>
      <c r="V33" s="183">
        <v>1054.6138817331</v>
      </c>
      <c r="W33" s="184"/>
    </row>
    <row r="34" spans="1:23" ht="36" customHeight="1">
      <c r="A34" s="194">
        <v>3</v>
      </c>
      <c r="B34" s="191" t="s">
        <v>150</v>
      </c>
      <c r="C34" s="180">
        <v>6367</v>
      </c>
      <c r="D34" s="181">
        <v>65.639600000000002</v>
      </c>
      <c r="E34" s="180">
        <v>2425</v>
      </c>
      <c r="F34" s="181">
        <v>83.224899999999991</v>
      </c>
      <c r="G34" s="180">
        <v>0</v>
      </c>
      <c r="H34" s="181">
        <v>0</v>
      </c>
      <c r="I34" s="180">
        <v>22</v>
      </c>
      <c r="J34" s="181">
        <v>0.67</v>
      </c>
      <c r="K34" s="180">
        <v>104</v>
      </c>
      <c r="L34" s="181">
        <v>7.5044000000000004</v>
      </c>
      <c r="M34" s="180">
        <v>0</v>
      </c>
      <c r="N34" s="181">
        <v>0</v>
      </c>
      <c r="O34" s="180">
        <v>0</v>
      </c>
      <c r="P34" s="181">
        <v>0</v>
      </c>
      <c r="Q34" s="180">
        <v>0</v>
      </c>
      <c r="R34" s="181">
        <v>0</v>
      </c>
      <c r="S34" s="180">
        <v>8918</v>
      </c>
      <c r="T34" s="181">
        <v>157.03889999999998</v>
      </c>
      <c r="U34" s="195">
        <v>0</v>
      </c>
      <c r="V34" s="183">
        <v>0</v>
      </c>
      <c r="W34" s="184"/>
    </row>
    <row r="35" spans="1:23" ht="36" customHeight="1">
      <c r="A35" s="194">
        <v>4</v>
      </c>
      <c r="B35" s="191" t="s">
        <v>151</v>
      </c>
      <c r="C35" s="180">
        <v>2070</v>
      </c>
      <c r="D35" s="181">
        <v>105.15520000000001</v>
      </c>
      <c r="E35" s="180">
        <v>1308</v>
      </c>
      <c r="F35" s="181">
        <v>430.58300000000003</v>
      </c>
      <c r="G35" s="180">
        <v>0</v>
      </c>
      <c r="H35" s="181">
        <v>0</v>
      </c>
      <c r="I35" s="180">
        <v>36</v>
      </c>
      <c r="J35" s="181">
        <v>1.3481999999999998</v>
      </c>
      <c r="K35" s="180">
        <v>481</v>
      </c>
      <c r="L35" s="181">
        <v>43.246000000000002</v>
      </c>
      <c r="M35" s="180">
        <v>0</v>
      </c>
      <c r="N35" s="181">
        <v>0</v>
      </c>
      <c r="O35" s="180">
        <v>0</v>
      </c>
      <c r="P35" s="181">
        <v>0</v>
      </c>
      <c r="Q35" s="180">
        <v>3</v>
      </c>
      <c r="R35" s="181">
        <v>6.9999999999999993E-3</v>
      </c>
      <c r="S35" s="180">
        <v>3898</v>
      </c>
      <c r="T35" s="181">
        <v>580.33940000000007</v>
      </c>
      <c r="U35" s="195">
        <v>1751</v>
      </c>
      <c r="V35" s="183">
        <v>12.157299999999999</v>
      </c>
      <c r="W35" s="184"/>
    </row>
    <row r="36" spans="1:23" ht="36" customHeight="1">
      <c r="A36" s="194">
        <v>5</v>
      </c>
      <c r="B36" s="191" t="s">
        <v>152</v>
      </c>
      <c r="C36" s="180">
        <v>1260</v>
      </c>
      <c r="D36" s="181">
        <v>27.46</v>
      </c>
      <c r="E36" s="180">
        <v>249</v>
      </c>
      <c r="F36" s="181">
        <v>73.41</v>
      </c>
      <c r="G36" s="180">
        <v>0</v>
      </c>
      <c r="H36" s="181">
        <v>0</v>
      </c>
      <c r="I36" s="180">
        <v>21</v>
      </c>
      <c r="J36" s="181">
        <v>0.51</v>
      </c>
      <c r="K36" s="180">
        <v>110</v>
      </c>
      <c r="L36" s="181">
        <v>15.23</v>
      </c>
      <c r="M36" s="180">
        <v>0</v>
      </c>
      <c r="N36" s="181">
        <v>0</v>
      </c>
      <c r="O36" s="180">
        <v>0</v>
      </c>
      <c r="P36" s="181">
        <v>0</v>
      </c>
      <c r="Q36" s="180">
        <v>6</v>
      </c>
      <c r="R36" s="181">
        <v>14.25</v>
      </c>
      <c r="S36" s="180">
        <v>1646</v>
      </c>
      <c r="T36" s="181">
        <v>130.86000000000001</v>
      </c>
      <c r="U36" s="195">
        <v>0</v>
      </c>
      <c r="V36" s="183">
        <v>0</v>
      </c>
      <c r="W36" s="184"/>
    </row>
    <row r="37" spans="1:23" ht="36" customHeight="1">
      <c r="A37" s="194">
        <v>6</v>
      </c>
      <c r="B37" s="191" t="s">
        <v>153</v>
      </c>
      <c r="C37" s="180">
        <v>41620</v>
      </c>
      <c r="D37" s="181">
        <v>771.51162999999997</v>
      </c>
      <c r="E37" s="180">
        <v>1253</v>
      </c>
      <c r="F37" s="181">
        <v>562.78286000000003</v>
      </c>
      <c r="G37" s="180">
        <v>0</v>
      </c>
      <c r="H37" s="181">
        <v>0</v>
      </c>
      <c r="I37" s="180">
        <v>1155</v>
      </c>
      <c r="J37" s="181">
        <v>33.64367</v>
      </c>
      <c r="K37" s="180">
        <v>2883</v>
      </c>
      <c r="L37" s="181">
        <v>271.30306000000002</v>
      </c>
      <c r="M37" s="180">
        <v>1</v>
      </c>
      <c r="N37" s="181">
        <v>0.48353000000000002</v>
      </c>
      <c r="O37" s="180">
        <v>0</v>
      </c>
      <c r="P37" s="181">
        <v>0</v>
      </c>
      <c r="Q37" s="180">
        <v>164</v>
      </c>
      <c r="R37" s="181">
        <v>28.39761</v>
      </c>
      <c r="S37" s="180">
        <v>47076</v>
      </c>
      <c r="T37" s="181">
        <v>1668.1223600000001</v>
      </c>
      <c r="U37" s="195">
        <v>37997</v>
      </c>
      <c r="V37" s="183">
        <v>612.53246999999999</v>
      </c>
      <c r="W37" s="184"/>
    </row>
    <row r="38" spans="1:23" ht="36" customHeight="1">
      <c r="A38" s="194">
        <v>7</v>
      </c>
      <c r="B38" s="191" t="s">
        <v>154</v>
      </c>
      <c r="C38" s="180">
        <v>54</v>
      </c>
      <c r="D38" s="181">
        <v>168.25</v>
      </c>
      <c r="E38" s="180">
        <v>210</v>
      </c>
      <c r="F38" s="181">
        <v>58.09</v>
      </c>
      <c r="G38" s="180">
        <v>0</v>
      </c>
      <c r="H38" s="181">
        <v>0</v>
      </c>
      <c r="I38" s="180">
        <v>51</v>
      </c>
      <c r="J38" s="181">
        <v>1.65</v>
      </c>
      <c r="K38" s="180">
        <v>577</v>
      </c>
      <c r="L38" s="181">
        <v>47.7</v>
      </c>
      <c r="M38" s="180">
        <v>0</v>
      </c>
      <c r="N38" s="181">
        <v>0</v>
      </c>
      <c r="O38" s="180">
        <v>0</v>
      </c>
      <c r="P38" s="181">
        <v>0</v>
      </c>
      <c r="Q38" s="180">
        <v>486</v>
      </c>
      <c r="R38" s="181">
        <v>56.16</v>
      </c>
      <c r="S38" s="180">
        <v>1378</v>
      </c>
      <c r="T38" s="181">
        <v>331.85</v>
      </c>
      <c r="U38" s="195">
        <v>0</v>
      </c>
      <c r="V38" s="183">
        <v>0</v>
      </c>
      <c r="W38" s="184"/>
    </row>
    <row r="39" spans="1:23" ht="36" customHeight="1">
      <c r="A39" s="194">
        <v>8</v>
      </c>
      <c r="B39" s="191" t="s">
        <v>155</v>
      </c>
      <c r="C39" s="180">
        <v>18122</v>
      </c>
      <c r="D39" s="181">
        <v>313.91000000000003</v>
      </c>
      <c r="E39" s="180">
        <v>3215</v>
      </c>
      <c r="F39" s="181">
        <v>428.17110000000002</v>
      </c>
      <c r="G39" s="180">
        <v>0</v>
      </c>
      <c r="H39" s="181">
        <v>0</v>
      </c>
      <c r="I39" s="180">
        <v>22</v>
      </c>
      <c r="J39" s="181">
        <v>3.25</v>
      </c>
      <c r="K39" s="180">
        <v>487</v>
      </c>
      <c r="L39" s="181">
        <v>41.02</v>
      </c>
      <c r="M39" s="180">
        <v>0</v>
      </c>
      <c r="N39" s="181">
        <v>0</v>
      </c>
      <c r="O39" s="180">
        <v>159</v>
      </c>
      <c r="P39" s="181">
        <v>4.87</v>
      </c>
      <c r="Q39" s="180">
        <v>258</v>
      </c>
      <c r="R39" s="181">
        <v>752.32789999999989</v>
      </c>
      <c r="S39" s="180">
        <v>22263</v>
      </c>
      <c r="T39" s="181">
        <v>1543.549</v>
      </c>
      <c r="U39" s="195">
        <v>1657</v>
      </c>
      <c r="V39" s="183">
        <v>33.619999999999997</v>
      </c>
      <c r="W39" s="184"/>
    </row>
    <row r="40" spans="1:23" ht="36" customHeight="1">
      <c r="A40" s="194">
        <v>9</v>
      </c>
      <c r="B40" s="191" t="s">
        <v>156</v>
      </c>
      <c r="C40" s="180">
        <v>6246</v>
      </c>
      <c r="D40" s="181">
        <v>101.8866</v>
      </c>
      <c r="E40" s="180">
        <v>361</v>
      </c>
      <c r="F40" s="181">
        <v>178.47740000000002</v>
      </c>
      <c r="G40" s="180">
        <v>19</v>
      </c>
      <c r="H40" s="181">
        <v>3.3113999999999999</v>
      </c>
      <c r="I40" s="180">
        <v>47</v>
      </c>
      <c r="J40" s="181">
        <v>0.64190000000000003</v>
      </c>
      <c r="K40" s="180">
        <v>139</v>
      </c>
      <c r="L40" s="181">
        <v>11.2216</v>
      </c>
      <c r="M40" s="180">
        <v>0</v>
      </c>
      <c r="N40" s="181">
        <v>0</v>
      </c>
      <c r="O40" s="180">
        <v>0</v>
      </c>
      <c r="P40" s="181">
        <v>0</v>
      </c>
      <c r="Q40" s="180">
        <v>1789</v>
      </c>
      <c r="R40" s="181">
        <v>769.0757000000001</v>
      </c>
      <c r="S40" s="180">
        <v>8601</v>
      </c>
      <c r="T40" s="181">
        <v>1064.6146000000001</v>
      </c>
      <c r="U40" s="195">
        <v>0</v>
      </c>
      <c r="V40" s="183">
        <v>0</v>
      </c>
      <c r="W40" s="184"/>
    </row>
    <row r="41" spans="1:23" ht="36" customHeight="1">
      <c r="A41" s="194">
        <v>10</v>
      </c>
      <c r="B41" s="191" t="s">
        <v>157</v>
      </c>
      <c r="C41" s="180">
        <v>144753</v>
      </c>
      <c r="D41" s="181">
        <v>874.43820000000005</v>
      </c>
      <c r="E41" s="180">
        <v>23835</v>
      </c>
      <c r="F41" s="181">
        <v>368.89190000000002</v>
      </c>
      <c r="G41" s="180">
        <v>0</v>
      </c>
      <c r="H41" s="181">
        <v>0</v>
      </c>
      <c r="I41" s="180">
        <v>417</v>
      </c>
      <c r="J41" s="181">
        <v>0.70680000000000009</v>
      </c>
      <c r="K41" s="180">
        <v>1605</v>
      </c>
      <c r="L41" s="181">
        <v>5.8357000000000001</v>
      </c>
      <c r="M41" s="180">
        <v>0</v>
      </c>
      <c r="N41" s="181">
        <v>0</v>
      </c>
      <c r="O41" s="180">
        <v>0</v>
      </c>
      <c r="P41" s="181">
        <v>0</v>
      </c>
      <c r="Q41" s="180">
        <v>5661</v>
      </c>
      <c r="R41" s="181">
        <v>12.700200000000001</v>
      </c>
      <c r="S41" s="180">
        <v>176271</v>
      </c>
      <c r="T41" s="181">
        <v>1262.5727999999999</v>
      </c>
      <c r="U41" s="195">
        <v>171289</v>
      </c>
      <c r="V41" s="183">
        <v>422.44580000000002</v>
      </c>
      <c r="W41" s="184"/>
    </row>
    <row r="42" spans="1:23" ht="36" customHeight="1">
      <c r="A42" s="194">
        <v>11</v>
      </c>
      <c r="B42" s="191" t="s">
        <v>158</v>
      </c>
      <c r="C42" s="180">
        <v>14403</v>
      </c>
      <c r="D42" s="181">
        <v>278.68119999999999</v>
      </c>
      <c r="E42" s="180">
        <v>3222</v>
      </c>
      <c r="F42" s="181">
        <v>818.74570000000006</v>
      </c>
      <c r="G42" s="180">
        <v>0</v>
      </c>
      <c r="H42" s="181">
        <v>0</v>
      </c>
      <c r="I42" s="180">
        <v>93</v>
      </c>
      <c r="J42" s="181">
        <v>1.9193</v>
      </c>
      <c r="K42" s="180">
        <v>963</v>
      </c>
      <c r="L42" s="181">
        <v>92.013799999999989</v>
      </c>
      <c r="M42" s="180">
        <v>3</v>
      </c>
      <c r="N42" s="181">
        <v>1.6065</v>
      </c>
      <c r="O42" s="180">
        <v>0</v>
      </c>
      <c r="P42" s="181">
        <v>0</v>
      </c>
      <c r="Q42" s="180">
        <v>5710</v>
      </c>
      <c r="R42" s="181">
        <v>17.335899999999999</v>
      </c>
      <c r="S42" s="180">
        <v>24394</v>
      </c>
      <c r="T42" s="181">
        <v>1210.3024</v>
      </c>
      <c r="U42" s="195">
        <v>11177</v>
      </c>
      <c r="V42" s="183">
        <v>235.05680000000001</v>
      </c>
      <c r="W42" s="184"/>
    </row>
    <row r="43" spans="1:23" ht="35.25" customHeight="1">
      <c r="A43" s="194">
        <v>12</v>
      </c>
      <c r="B43" s="191" t="s">
        <v>199</v>
      </c>
      <c r="C43" s="180">
        <v>2914</v>
      </c>
      <c r="D43" s="181">
        <v>50.053599999999996</v>
      </c>
      <c r="E43" s="180">
        <v>731</v>
      </c>
      <c r="F43" s="181">
        <v>165.13650000000001</v>
      </c>
      <c r="G43" s="180">
        <v>0</v>
      </c>
      <c r="H43" s="181">
        <v>0</v>
      </c>
      <c r="I43" s="180">
        <v>35</v>
      </c>
      <c r="J43" s="181">
        <v>0.84409999999999996</v>
      </c>
      <c r="K43" s="180">
        <v>297</v>
      </c>
      <c r="L43" s="181">
        <v>25.241599999999998</v>
      </c>
      <c r="M43" s="180">
        <v>0</v>
      </c>
      <c r="N43" s="181">
        <v>0</v>
      </c>
      <c r="O43" s="180">
        <v>0</v>
      </c>
      <c r="P43" s="181">
        <v>0</v>
      </c>
      <c r="Q43" s="180">
        <v>9</v>
      </c>
      <c r="R43" s="181">
        <v>0.18260000000000001</v>
      </c>
      <c r="S43" s="180">
        <v>3986</v>
      </c>
      <c r="T43" s="181">
        <v>241.45840000000001</v>
      </c>
      <c r="U43" s="195">
        <v>2862</v>
      </c>
      <c r="V43" s="183">
        <v>37.438600000000001</v>
      </c>
      <c r="W43" s="184"/>
    </row>
    <row r="44" spans="1:23" ht="36" customHeight="1">
      <c r="A44" s="194">
        <v>13</v>
      </c>
      <c r="B44" s="191" t="s">
        <v>160</v>
      </c>
      <c r="C44" s="180">
        <v>25054</v>
      </c>
      <c r="D44" s="181">
        <v>605.07778807296006</v>
      </c>
      <c r="E44" s="180">
        <v>23427</v>
      </c>
      <c r="F44" s="181">
        <v>1275.2225474562902</v>
      </c>
      <c r="G44" s="180">
        <v>0</v>
      </c>
      <c r="H44" s="181">
        <v>0</v>
      </c>
      <c r="I44" s="180">
        <v>0</v>
      </c>
      <c r="J44" s="181">
        <v>0</v>
      </c>
      <c r="K44" s="180">
        <v>0</v>
      </c>
      <c r="L44" s="181">
        <v>0</v>
      </c>
      <c r="M44" s="180">
        <v>0</v>
      </c>
      <c r="N44" s="181">
        <v>0</v>
      </c>
      <c r="O44" s="180">
        <v>0</v>
      </c>
      <c r="P44" s="181">
        <v>0</v>
      </c>
      <c r="Q44" s="180">
        <v>65</v>
      </c>
      <c r="R44" s="181">
        <v>1.209006995</v>
      </c>
      <c r="S44" s="180">
        <v>48546</v>
      </c>
      <c r="T44" s="181">
        <v>1881.5093425242501</v>
      </c>
      <c r="U44" s="195">
        <v>31265</v>
      </c>
      <c r="V44" s="183">
        <v>416.501215</v>
      </c>
      <c r="W44" s="184"/>
    </row>
    <row r="45" spans="1:23" ht="36" customHeight="1">
      <c r="A45" s="194">
        <v>14</v>
      </c>
      <c r="B45" s="193" t="s">
        <v>161</v>
      </c>
      <c r="C45" s="180">
        <v>99929</v>
      </c>
      <c r="D45" s="181">
        <v>2858.6571488579998</v>
      </c>
      <c r="E45" s="180">
        <v>308799</v>
      </c>
      <c r="F45" s="181">
        <v>4070.5972840489999</v>
      </c>
      <c r="G45" s="180">
        <v>0</v>
      </c>
      <c r="H45" s="181">
        <v>0</v>
      </c>
      <c r="I45" s="180">
        <v>54</v>
      </c>
      <c r="J45" s="181">
        <v>1.111892391</v>
      </c>
      <c r="K45" s="180">
        <v>13035</v>
      </c>
      <c r="L45" s="181">
        <v>1151.070846176</v>
      </c>
      <c r="M45" s="180">
        <v>0</v>
      </c>
      <c r="N45" s="181">
        <v>0</v>
      </c>
      <c r="O45" s="180">
        <v>0</v>
      </c>
      <c r="P45" s="181">
        <v>0</v>
      </c>
      <c r="Q45" s="180">
        <v>4103</v>
      </c>
      <c r="R45" s="181">
        <v>8.1815395879999997</v>
      </c>
      <c r="S45" s="180">
        <v>425920</v>
      </c>
      <c r="T45" s="181">
        <v>8089.6187110620003</v>
      </c>
      <c r="U45" s="195">
        <v>332363</v>
      </c>
      <c r="V45" s="183">
        <v>2127.5428106019999</v>
      </c>
      <c r="W45" s="184"/>
    </row>
    <row r="46" spans="1:23" ht="36" customHeight="1">
      <c r="A46" s="194">
        <v>15</v>
      </c>
      <c r="B46" s="193" t="s">
        <v>162</v>
      </c>
      <c r="C46" s="180">
        <v>41215</v>
      </c>
      <c r="D46" s="181">
        <v>2161.7932587770001</v>
      </c>
      <c r="E46" s="180">
        <v>8644</v>
      </c>
      <c r="F46" s="181">
        <v>2616.652838861</v>
      </c>
      <c r="G46" s="180">
        <v>0</v>
      </c>
      <c r="H46" s="181">
        <v>0</v>
      </c>
      <c r="I46" s="180">
        <v>1574</v>
      </c>
      <c r="J46" s="181">
        <v>71.571764790000003</v>
      </c>
      <c r="K46" s="180">
        <v>12695</v>
      </c>
      <c r="L46" s="181">
        <v>920.26205125299998</v>
      </c>
      <c r="M46" s="180">
        <v>0</v>
      </c>
      <c r="N46" s="181">
        <v>0</v>
      </c>
      <c r="O46" s="180">
        <v>0</v>
      </c>
      <c r="P46" s="181">
        <v>0</v>
      </c>
      <c r="Q46" s="180">
        <v>75148</v>
      </c>
      <c r="R46" s="181">
        <v>220.46426524499998</v>
      </c>
      <c r="S46" s="180">
        <v>139276</v>
      </c>
      <c r="T46" s="181">
        <v>5990.7441789259992</v>
      </c>
      <c r="U46" s="195">
        <v>19</v>
      </c>
      <c r="V46" s="183">
        <v>21.360002399999999</v>
      </c>
      <c r="W46" s="184"/>
    </row>
    <row r="47" spans="1:23" ht="36" customHeight="1">
      <c r="A47" s="194">
        <v>16</v>
      </c>
      <c r="B47" s="193" t="s">
        <v>45</v>
      </c>
      <c r="C47" s="180">
        <v>92123</v>
      </c>
      <c r="D47" s="181">
        <v>2379.0641391290001</v>
      </c>
      <c r="E47" s="180">
        <v>6513</v>
      </c>
      <c r="F47" s="181">
        <v>1712.3211125089999</v>
      </c>
      <c r="G47" s="180">
        <v>7</v>
      </c>
      <c r="H47" s="181">
        <v>16.488321490000001</v>
      </c>
      <c r="I47" s="180">
        <v>66</v>
      </c>
      <c r="J47" s="181">
        <v>2.3021061169999997</v>
      </c>
      <c r="K47" s="180">
        <v>6509</v>
      </c>
      <c r="L47" s="181">
        <v>632.04020404100004</v>
      </c>
      <c r="M47" s="180">
        <v>0</v>
      </c>
      <c r="N47" s="181">
        <v>0</v>
      </c>
      <c r="O47" s="180">
        <v>0</v>
      </c>
      <c r="P47" s="181">
        <v>0</v>
      </c>
      <c r="Q47" s="180">
        <v>35082</v>
      </c>
      <c r="R47" s="181">
        <v>584.77673211899901</v>
      </c>
      <c r="S47" s="180">
        <v>140300</v>
      </c>
      <c r="T47" s="181">
        <v>5326.9926154049999</v>
      </c>
      <c r="U47" s="195">
        <v>78023</v>
      </c>
      <c r="V47" s="183">
        <v>1524.2058480169999</v>
      </c>
      <c r="W47" s="184"/>
    </row>
    <row r="48" spans="1:23" ht="36" customHeight="1">
      <c r="A48" s="194">
        <v>17</v>
      </c>
      <c r="B48" s="193" t="s">
        <v>163</v>
      </c>
      <c r="C48" s="180">
        <v>75607</v>
      </c>
      <c r="D48" s="181">
        <v>1398.51</v>
      </c>
      <c r="E48" s="180">
        <v>5096</v>
      </c>
      <c r="F48" s="181">
        <v>1990.23</v>
      </c>
      <c r="G48" s="180">
        <v>0</v>
      </c>
      <c r="H48" s="181">
        <v>0</v>
      </c>
      <c r="I48" s="180">
        <v>0</v>
      </c>
      <c r="J48" s="181">
        <v>0</v>
      </c>
      <c r="K48" s="180">
        <v>808</v>
      </c>
      <c r="L48" s="181">
        <v>36.909999999999997</v>
      </c>
      <c r="M48" s="180">
        <v>1</v>
      </c>
      <c r="N48" s="181">
        <v>4.87</v>
      </c>
      <c r="O48" s="180">
        <v>2</v>
      </c>
      <c r="P48" s="181">
        <v>6.91</v>
      </c>
      <c r="Q48" s="180">
        <v>1463</v>
      </c>
      <c r="R48" s="181">
        <v>4.78</v>
      </c>
      <c r="S48" s="180">
        <v>82977</v>
      </c>
      <c r="T48" s="181">
        <v>3442.21</v>
      </c>
      <c r="U48" s="195">
        <v>75725</v>
      </c>
      <c r="V48" s="183">
        <v>686.54</v>
      </c>
      <c r="W48" s="184"/>
    </row>
    <row r="49" spans="1:23" ht="36" customHeight="1">
      <c r="A49" s="194">
        <v>18</v>
      </c>
      <c r="B49" s="193" t="s">
        <v>164</v>
      </c>
      <c r="C49" s="180">
        <v>6783</v>
      </c>
      <c r="D49" s="181">
        <v>11.163399999999999</v>
      </c>
      <c r="E49" s="180">
        <v>37816</v>
      </c>
      <c r="F49" s="181">
        <v>102.6224</v>
      </c>
      <c r="G49" s="180">
        <v>0</v>
      </c>
      <c r="H49" s="181">
        <v>0</v>
      </c>
      <c r="I49" s="180">
        <v>0</v>
      </c>
      <c r="J49" s="181">
        <v>0</v>
      </c>
      <c r="K49" s="180">
        <v>0</v>
      </c>
      <c r="L49" s="181">
        <v>0</v>
      </c>
      <c r="M49" s="180">
        <v>0</v>
      </c>
      <c r="N49" s="181">
        <v>0</v>
      </c>
      <c r="O49" s="180">
        <v>0</v>
      </c>
      <c r="P49" s="181">
        <v>0</v>
      </c>
      <c r="Q49" s="180">
        <v>230</v>
      </c>
      <c r="R49" s="181">
        <v>37.2575</v>
      </c>
      <c r="S49" s="180">
        <v>44829</v>
      </c>
      <c r="T49" s="181">
        <v>151.04329999999999</v>
      </c>
      <c r="U49" s="195">
        <v>43657</v>
      </c>
      <c r="V49" s="183">
        <v>77.406400000000005</v>
      </c>
      <c r="W49" s="184"/>
    </row>
    <row r="50" spans="1:23" ht="36" customHeight="1">
      <c r="A50" s="185"/>
      <c r="B50" s="176" t="s">
        <v>69</v>
      </c>
      <c r="C50" s="186">
        <v>933815</v>
      </c>
      <c r="D50" s="187">
        <v>16556.021269342928</v>
      </c>
      <c r="E50" s="186">
        <v>570421</v>
      </c>
      <c r="F50" s="187">
        <v>22484.462104622729</v>
      </c>
      <c r="G50" s="186">
        <v>26</v>
      </c>
      <c r="H50" s="187">
        <v>19.799721490000003</v>
      </c>
      <c r="I50" s="186">
        <v>8599</v>
      </c>
      <c r="J50" s="187">
        <v>243.63556144399999</v>
      </c>
      <c r="K50" s="186">
        <v>59807</v>
      </c>
      <c r="L50" s="187">
        <v>4568.1528567610003</v>
      </c>
      <c r="M50" s="186">
        <v>13</v>
      </c>
      <c r="N50" s="187">
        <v>12.26263</v>
      </c>
      <c r="O50" s="186">
        <v>258</v>
      </c>
      <c r="P50" s="187">
        <v>82.52</v>
      </c>
      <c r="Q50" s="186">
        <v>134735</v>
      </c>
      <c r="R50" s="187">
        <v>2580.6903057709987</v>
      </c>
      <c r="S50" s="186">
        <v>1707674</v>
      </c>
      <c r="T50" s="187">
        <v>46547.544449431654</v>
      </c>
      <c r="U50" s="186">
        <v>1215878</v>
      </c>
      <c r="V50" s="187">
        <v>9069.4570024731001</v>
      </c>
    </row>
    <row r="51" spans="1:23" ht="36" customHeight="1">
      <c r="A51" s="185" t="s">
        <v>70</v>
      </c>
      <c r="B51" s="176" t="s">
        <v>71</v>
      </c>
      <c r="C51" s="172"/>
      <c r="D51" s="187"/>
      <c r="E51" s="186"/>
      <c r="F51" s="187"/>
      <c r="G51" s="186"/>
      <c r="H51" s="187"/>
      <c r="I51" s="186"/>
      <c r="J51" s="187"/>
      <c r="K51" s="186"/>
      <c r="L51" s="187"/>
      <c r="M51" s="186"/>
      <c r="N51" s="187"/>
      <c r="O51" s="186"/>
      <c r="P51" s="187"/>
      <c r="Q51" s="186"/>
      <c r="R51" s="187"/>
      <c r="S51" s="186"/>
      <c r="T51" s="187"/>
      <c r="U51" s="176"/>
      <c r="V51" s="190"/>
    </row>
    <row r="52" spans="1:23" ht="36" customHeight="1">
      <c r="A52" s="178">
        <v>1</v>
      </c>
      <c r="B52" s="195" t="s">
        <v>180</v>
      </c>
      <c r="C52" s="196">
        <v>374540</v>
      </c>
      <c r="D52" s="197">
        <v>4140.1899999999996</v>
      </c>
      <c r="E52" s="196">
        <v>50008</v>
      </c>
      <c r="F52" s="197">
        <v>664.09</v>
      </c>
      <c r="G52" s="196">
        <v>0</v>
      </c>
      <c r="H52" s="197">
        <v>0</v>
      </c>
      <c r="I52" s="196">
        <v>3819</v>
      </c>
      <c r="J52" s="197">
        <v>72.25</v>
      </c>
      <c r="K52" s="196">
        <v>9706</v>
      </c>
      <c r="L52" s="197">
        <v>671.07</v>
      </c>
      <c r="M52" s="196">
        <v>0</v>
      </c>
      <c r="N52" s="197">
        <v>0</v>
      </c>
      <c r="O52" s="196">
        <v>868</v>
      </c>
      <c r="P52" s="197">
        <v>2.0699999999999998</v>
      </c>
      <c r="Q52" s="196">
        <v>8414</v>
      </c>
      <c r="R52" s="197">
        <v>38.15</v>
      </c>
      <c r="S52" s="180">
        <v>447355</v>
      </c>
      <c r="T52" s="181">
        <v>5587.82</v>
      </c>
      <c r="U52" s="195">
        <v>234856</v>
      </c>
      <c r="V52" s="183">
        <v>2781.28</v>
      </c>
      <c r="W52" s="184"/>
    </row>
    <row r="53" spans="1:23" ht="36" customHeight="1">
      <c r="A53" s="194">
        <v>2</v>
      </c>
      <c r="B53" s="198" t="s">
        <v>181</v>
      </c>
      <c r="C53" s="196">
        <v>875149</v>
      </c>
      <c r="D53" s="197">
        <v>10821.8</v>
      </c>
      <c r="E53" s="196">
        <v>150183</v>
      </c>
      <c r="F53" s="197">
        <v>1475.73</v>
      </c>
      <c r="G53" s="196">
        <v>0</v>
      </c>
      <c r="H53" s="197">
        <v>0</v>
      </c>
      <c r="I53" s="196">
        <v>12077</v>
      </c>
      <c r="J53" s="197">
        <v>265.82</v>
      </c>
      <c r="K53" s="196">
        <v>9419</v>
      </c>
      <c r="L53" s="197">
        <v>543.04999999999995</v>
      </c>
      <c r="M53" s="196">
        <v>169</v>
      </c>
      <c r="N53" s="197">
        <v>13.96</v>
      </c>
      <c r="O53" s="196">
        <v>3670</v>
      </c>
      <c r="P53" s="197">
        <v>7.19</v>
      </c>
      <c r="Q53" s="196">
        <v>38</v>
      </c>
      <c r="R53" s="197">
        <v>0.77</v>
      </c>
      <c r="S53" s="180">
        <v>1050705</v>
      </c>
      <c r="T53" s="181">
        <v>13128.32</v>
      </c>
      <c r="U53" s="195">
        <v>816439</v>
      </c>
      <c r="V53" s="183">
        <v>7336.17</v>
      </c>
      <c r="W53" s="184"/>
    </row>
    <row r="54" spans="1:23" ht="36" customHeight="1">
      <c r="A54" s="194">
        <v>3</v>
      </c>
      <c r="B54" s="198" t="s">
        <v>182</v>
      </c>
      <c r="C54" s="196">
        <v>396538</v>
      </c>
      <c r="D54" s="197">
        <v>6778.4569999998603</v>
      </c>
      <c r="E54" s="196">
        <v>181867</v>
      </c>
      <c r="F54" s="197">
        <v>1540.1635000000001</v>
      </c>
      <c r="G54" s="196">
        <v>0</v>
      </c>
      <c r="H54" s="197">
        <v>0</v>
      </c>
      <c r="I54" s="196">
        <v>10011</v>
      </c>
      <c r="J54" s="197">
        <v>203.28</v>
      </c>
      <c r="K54" s="196">
        <v>16578</v>
      </c>
      <c r="L54" s="197">
        <v>669.75300000000107</v>
      </c>
      <c r="M54" s="196">
        <v>0</v>
      </c>
      <c r="N54" s="197">
        <v>0</v>
      </c>
      <c r="O54" s="196">
        <v>9699</v>
      </c>
      <c r="P54" s="197">
        <v>23.484999999999999</v>
      </c>
      <c r="Q54" s="196">
        <v>30662</v>
      </c>
      <c r="R54" s="197">
        <v>330.73500000000001</v>
      </c>
      <c r="S54" s="180">
        <v>645355</v>
      </c>
      <c r="T54" s="181">
        <v>9545.8734999998596</v>
      </c>
      <c r="U54" s="195">
        <v>331508</v>
      </c>
      <c r="V54" s="183">
        <v>3947.2399</v>
      </c>
      <c r="W54" s="184"/>
    </row>
    <row r="55" spans="1:23" ht="36" customHeight="1">
      <c r="A55" s="185"/>
      <c r="B55" s="176" t="s">
        <v>72</v>
      </c>
      <c r="C55" s="173">
        <v>1646227</v>
      </c>
      <c r="D55" s="199">
        <v>21740.446999999862</v>
      </c>
      <c r="E55" s="173">
        <v>382058</v>
      </c>
      <c r="F55" s="199">
        <v>3679.9834999999998</v>
      </c>
      <c r="G55" s="173">
        <v>0</v>
      </c>
      <c r="H55" s="199">
        <v>0</v>
      </c>
      <c r="I55" s="173">
        <v>25907</v>
      </c>
      <c r="J55" s="199">
        <v>541.35</v>
      </c>
      <c r="K55" s="173">
        <v>35703</v>
      </c>
      <c r="L55" s="199">
        <v>1883.873000000001</v>
      </c>
      <c r="M55" s="173">
        <v>169</v>
      </c>
      <c r="N55" s="199">
        <v>13.96</v>
      </c>
      <c r="O55" s="173">
        <v>14237</v>
      </c>
      <c r="P55" s="199">
        <v>32.744999999999997</v>
      </c>
      <c r="Q55" s="173">
        <v>39114</v>
      </c>
      <c r="R55" s="199">
        <v>369.65499999999997</v>
      </c>
      <c r="S55" s="173">
        <v>2143415</v>
      </c>
      <c r="T55" s="199">
        <v>28262.013499999863</v>
      </c>
      <c r="U55" s="173">
        <v>1382803</v>
      </c>
      <c r="V55" s="199">
        <v>14064.689899999999</v>
      </c>
    </row>
    <row r="56" spans="1:23" ht="36" customHeight="1">
      <c r="A56" s="176" t="s">
        <v>73</v>
      </c>
      <c r="B56" s="200"/>
      <c r="C56" s="173">
        <v>4632770</v>
      </c>
      <c r="D56" s="199">
        <v>89091.171214658942</v>
      </c>
      <c r="E56" s="173">
        <v>1357323</v>
      </c>
      <c r="F56" s="199">
        <v>80008.3856304902</v>
      </c>
      <c r="G56" s="173">
        <v>723</v>
      </c>
      <c r="H56" s="199">
        <v>716.99071980963981</v>
      </c>
      <c r="I56" s="173">
        <v>196522</v>
      </c>
      <c r="J56" s="199">
        <v>4827.0167617859997</v>
      </c>
      <c r="K56" s="173">
        <v>336975</v>
      </c>
      <c r="L56" s="199">
        <v>35711.325798632002</v>
      </c>
      <c r="M56" s="173">
        <v>5968</v>
      </c>
      <c r="N56" s="199">
        <v>56.512108537999993</v>
      </c>
      <c r="O56" s="173">
        <v>1871</v>
      </c>
      <c r="P56" s="199">
        <v>513.77792945399995</v>
      </c>
      <c r="Q56" s="173">
        <v>192981</v>
      </c>
      <c r="R56" s="199">
        <v>5676.6340386515458</v>
      </c>
      <c r="S56" s="173">
        <v>6725133</v>
      </c>
      <c r="T56" s="199">
        <v>216601.81420202032</v>
      </c>
      <c r="U56" s="173">
        <v>3870791</v>
      </c>
      <c r="V56" s="199">
        <v>66271.343491147389</v>
      </c>
    </row>
    <row r="57" spans="1:23" ht="36" customHeight="1">
      <c r="A57" s="195" t="s">
        <v>200</v>
      </c>
      <c r="B57" s="195"/>
      <c r="C57" s="196">
        <v>6278997</v>
      </c>
      <c r="D57" s="197">
        <v>110831.6182146588</v>
      </c>
      <c r="E57" s="196">
        <v>1739381</v>
      </c>
      <c r="F57" s="197">
        <v>83688.369130490188</v>
      </c>
      <c r="G57" s="196">
        <v>723</v>
      </c>
      <c r="H57" s="197">
        <v>716.99071980963981</v>
      </c>
      <c r="I57" s="196">
        <v>222429</v>
      </c>
      <c r="J57" s="197">
        <v>5368.3667617859992</v>
      </c>
      <c r="K57" s="196">
        <v>372678</v>
      </c>
      <c r="L57" s="197">
        <v>37595.198798632002</v>
      </c>
      <c r="M57" s="196">
        <v>6137</v>
      </c>
      <c r="N57" s="197">
        <v>70.472108537999986</v>
      </c>
      <c r="O57" s="196">
        <v>16108</v>
      </c>
      <c r="P57" s="197">
        <v>546.52292945399995</v>
      </c>
      <c r="Q57" s="196">
        <v>232095</v>
      </c>
      <c r="R57" s="197">
        <v>6046.2890386515464</v>
      </c>
      <c r="S57" s="196">
        <v>8868548</v>
      </c>
      <c r="T57" s="197">
        <v>244863.82770202018</v>
      </c>
      <c r="U57" s="196">
        <v>5253594</v>
      </c>
      <c r="V57" s="197">
        <v>80336.033391147386</v>
      </c>
      <c r="W57" s="184"/>
    </row>
    <row r="58" spans="1:23" ht="36" customHeight="1">
      <c r="A58" s="185" t="s">
        <v>75</v>
      </c>
      <c r="B58" s="176" t="s">
        <v>76</v>
      </c>
      <c r="C58" s="172"/>
      <c r="D58" s="187">
        <v>0</v>
      </c>
      <c r="E58" s="186"/>
      <c r="F58" s="187">
        <v>0</v>
      </c>
      <c r="G58" s="186"/>
      <c r="H58" s="187">
        <v>0</v>
      </c>
      <c r="I58" s="186"/>
      <c r="J58" s="187"/>
      <c r="K58" s="186"/>
      <c r="L58" s="187"/>
      <c r="M58" s="186"/>
      <c r="N58" s="187"/>
      <c r="O58" s="186"/>
      <c r="P58" s="187"/>
      <c r="Q58" s="186"/>
      <c r="R58" s="187"/>
      <c r="S58" s="186"/>
      <c r="T58" s="187"/>
      <c r="U58" s="176"/>
      <c r="V58" s="190"/>
    </row>
    <row r="59" spans="1:23" ht="36" customHeight="1">
      <c r="A59" s="194">
        <v>1</v>
      </c>
      <c r="B59" s="198" t="s">
        <v>168</v>
      </c>
      <c r="C59" s="196">
        <v>417838</v>
      </c>
      <c r="D59" s="197">
        <v>1757.1710471000001</v>
      </c>
      <c r="E59" s="196">
        <v>0</v>
      </c>
      <c r="F59" s="197">
        <v>0</v>
      </c>
      <c r="G59" s="196">
        <v>0</v>
      </c>
      <c r="H59" s="197">
        <v>0</v>
      </c>
      <c r="I59" s="196">
        <v>0</v>
      </c>
      <c r="J59" s="197">
        <v>0</v>
      </c>
      <c r="K59" s="196">
        <v>0</v>
      </c>
      <c r="L59" s="197">
        <v>0</v>
      </c>
      <c r="M59" s="196">
        <v>0</v>
      </c>
      <c r="N59" s="197">
        <v>0</v>
      </c>
      <c r="O59" s="196">
        <v>0</v>
      </c>
      <c r="P59" s="197">
        <v>0</v>
      </c>
      <c r="Q59" s="196">
        <v>0</v>
      </c>
      <c r="R59" s="197">
        <v>0</v>
      </c>
      <c r="S59" s="180">
        <v>417838</v>
      </c>
      <c r="T59" s="181">
        <v>1757.1710471000001</v>
      </c>
      <c r="U59" s="195">
        <v>0</v>
      </c>
      <c r="V59" s="183">
        <v>0</v>
      </c>
      <c r="W59" s="184"/>
    </row>
    <row r="60" spans="1:23" ht="36" customHeight="1">
      <c r="A60" s="194">
        <v>2</v>
      </c>
      <c r="B60" s="198" t="s">
        <v>169</v>
      </c>
      <c r="C60" s="196">
        <v>2276186</v>
      </c>
      <c r="D60" s="197">
        <v>12876.8827</v>
      </c>
      <c r="E60" s="196">
        <v>0</v>
      </c>
      <c r="F60" s="197">
        <v>0</v>
      </c>
      <c r="G60" s="196">
        <v>0</v>
      </c>
      <c r="H60" s="197">
        <v>0</v>
      </c>
      <c r="I60" s="196">
        <v>0</v>
      </c>
      <c r="J60" s="197">
        <v>0</v>
      </c>
      <c r="K60" s="196">
        <v>0</v>
      </c>
      <c r="L60" s="197">
        <v>0</v>
      </c>
      <c r="M60" s="196">
        <v>0</v>
      </c>
      <c r="N60" s="197">
        <v>0</v>
      </c>
      <c r="O60" s="196">
        <v>0</v>
      </c>
      <c r="P60" s="197">
        <v>0</v>
      </c>
      <c r="Q60" s="196">
        <v>0</v>
      </c>
      <c r="R60" s="197">
        <v>0</v>
      </c>
      <c r="S60" s="180">
        <v>2276186</v>
      </c>
      <c r="T60" s="181">
        <v>12876.8827</v>
      </c>
      <c r="U60" s="195">
        <v>1956501</v>
      </c>
      <c r="V60" s="183">
        <v>10369.0627</v>
      </c>
      <c r="W60" s="184"/>
    </row>
    <row r="61" spans="1:23" ht="36" customHeight="1">
      <c r="A61" s="194">
        <v>3</v>
      </c>
      <c r="B61" s="198" t="s">
        <v>170</v>
      </c>
      <c r="C61" s="196">
        <v>0</v>
      </c>
      <c r="D61" s="197">
        <v>0</v>
      </c>
      <c r="E61" s="196">
        <v>0</v>
      </c>
      <c r="F61" s="197">
        <v>0</v>
      </c>
      <c r="G61" s="196">
        <v>0</v>
      </c>
      <c r="H61" s="197">
        <v>0</v>
      </c>
      <c r="I61" s="196">
        <v>0</v>
      </c>
      <c r="J61" s="197">
        <v>0</v>
      </c>
      <c r="K61" s="196">
        <v>0</v>
      </c>
      <c r="L61" s="197">
        <v>0</v>
      </c>
      <c r="M61" s="196">
        <v>0</v>
      </c>
      <c r="N61" s="197">
        <v>0</v>
      </c>
      <c r="O61" s="196">
        <v>0</v>
      </c>
      <c r="P61" s="197">
        <v>0</v>
      </c>
      <c r="Q61" s="196">
        <v>0</v>
      </c>
      <c r="R61" s="197">
        <v>0</v>
      </c>
      <c r="S61" s="180">
        <v>0</v>
      </c>
      <c r="T61" s="181">
        <v>0</v>
      </c>
      <c r="U61" s="195">
        <v>0</v>
      </c>
      <c r="V61" s="183">
        <v>0</v>
      </c>
      <c r="W61" s="184"/>
    </row>
    <row r="62" spans="1:23" ht="36" customHeight="1">
      <c r="A62" s="185"/>
      <c r="B62" s="176" t="s">
        <v>171</v>
      </c>
      <c r="C62" s="173">
        <v>2694024</v>
      </c>
      <c r="D62" s="199">
        <v>14634.053747100001</v>
      </c>
      <c r="E62" s="173">
        <v>0</v>
      </c>
      <c r="F62" s="199">
        <v>0</v>
      </c>
      <c r="G62" s="173">
        <v>0</v>
      </c>
      <c r="H62" s="199">
        <v>0</v>
      </c>
      <c r="I62" s="173">
        <v>0</v>
      </c>
      <c r="J62" s="199">
        <v>0</v>
      </c>
      <c r="K62" s="173">
        <v>0</v>
      </c>
      <c r="L62" s="199">
        <v>0</v>
      </c>
      <c r="M62" s="173">
        <v>0</v>
      </c>
      <c r="N62" s="199">
        <v>0</v>
      </c>
      <c r="O62" s="173">
        <v>0</v>
      </c>
      <c r="P62" s="199">
        <v>0</v>
      </c>
      <c r="Q62" s="173">
        <v>0</v>
      </c>
      <c r="R62" s="199">
        <v>0</v>
      </c>
      <c r="S62" s="173">
        <v>2694024</v>
      </c>
      <c r="T62" s="199">
        <v>14634.053747100001</v>
      </c>
      <c r="U62" s="173">
        <v>1956501</v>
      </c>
      <c r="V62" s="199">
        <v>10369.0627</v>
      </c>
    </row>
    <row r="63" spans="1:23" ht="36" customHeight="1">
      <c r="A63" s="194" t="s">
        <v>77</v>
      </c>
      <c r="B63" s="198" t="s">
        <v>172</v>
      </c>
      <c r="C63" s="201">
        <v>0</v>
      </c>
      <c r="D63" s="197">
        <v>0</v>
      </c>
      <c r="E63" s="201">
        <v>4895</v>
      </c>
      <c r="F63" s="197">
        <v>1671.4141</v>
      </c>
      <c r="G63" s="201">
        <v>0</v>
      </c>
      <c r="H63" s="197">
        <v>0</v>
      </c>
      <c r="I63" s="201">
        <v>0</v>
      </c>
      <c r="J63" s="197">
        <v>0</v>
      </c>
      <c r="K63" s="201">
        <v>0</v>
      </c>
      <c r="L63" s="197">
        <v>0</v>
      </c>
      <c r="M63" s="201">
        <v>0</v>
      </c>
      <c r="N63" s="197">
        <v>0</v>
      </c>
      <c r="O63" s="201">
        <v>0</v>
      </c>
      <c r="P63" s="197">
        <v>0</v>
      </c>
      <c r="Q63" s="201">
        <v>280</v>
      </c>
      <c r="R63" s="197">
        <v>174.84939999999997</v>
      </c>
      <c r="S63" s="201">
        <v>5175</v>
      </c>
      <c r="T63" s="197">
        <v>1846.2635</v>
      </c>
      <c r="U63" s="201">
        <v>0</v>
      </c>
      <c r="V63" s="197">
        <v>0</v>
      </c>
      <c r="W63" s="184"/>
    </row>
    <row r="64" spans="1:23" ht="36" customHeight="1">
      <c r="A64" s="202"/>
      <c r="B64" s="203" t="s">
        <v>78</v>
      </c>
      <c r="C64" s="172">
        <v>0</v>
      </c>
      <c r="D64" s="199">
        <v>0</v>
      </c>
      <c r="E64" s="172">
        <v>4895</v>
      </c>
      <c r="F64" s="199">
        <v>1671.4141</v>
      </c>
      <c r="G64" s="172">
        <v>0</v>
      </c>
      <c r="H64" s="199">
        <v>0</v>
      </c>
      <c r="I64" s="172">
        <v>0</v>
      </c>
      <c r="J64" s="199">
        <v>0</v>
      </c>
      <c r="K64" s="172">
        <v>0</v>
      </c>
      <c r="L64" s="199">
        <v>0</v>
      </c>
      <c r="M64" s="172">
        <v>0</v>
      </c>
      <c r="N64" s="199">
        <v>0</v>
      </c>
      <c r="O64" s="172">
        <v>0</v>
      </c>
      <c r="P64" s="199">
        <v>0</v>
      </c>
      <c r="Q64" s="172">
        <v>280</v>
      </c>
      <c r="R64" s="199">
        <v>174.84939999999997</v>
      </c>
      <c r="S64" s="172">
        <v>5175</v>
      </c>
      <c r="T64" s="199">
        <v>1846.2635</v>
      </c>
      <c r="U64" s="172">
        <v>0</v>
      </c>
      <c r="V64" s="199">
        <v>0</v>
      </c>
    </row>
    <row r="65" spans="1:23" ht="36" customHeight="1">
      <c r="A65" s="202" t="s">
        <v>79</v>
      </c>
      <c r="B65" s="203" t="s">
        <v>80</v>
      </c>
      <c r="C65" s="172"/>
      <c r="D65" s="199"/>
      <c r="E65" s="172"/>
      <c r="F65" s="199"/>
      <c r="G65" s="172"/>
      <c r="H65" s="199"/>
      <c r="I65" s="172"/>
      <c r="J65" s="199"/>
      <c r="K65" s="172"/>
      <c r="L65" s="199"/>
      <c r="M65" s="172"/>
      <c r="N65" s="199"/>
      <c r="O65" s="172"/>
      <c r="P65" s="199"/>
      <c r="Q65" s="172"/>
      <c r="R65" s="199"/>
      <c r="S65" s="172"/>
      <c r="T65" s="199"/>
      <c r="U65" s="172"/>
      <c r="V65" s="199"/>
    </row>
    <row r="66" spans="1:23" ht="36" customHeight="1">
      <c r="A66" s="194">
        <v>1</v>
      </c>
      <c r="B66" s="198" t="s">
        <v>173</v>
      </c>
      <c r="C66" s="201">
        <v>31787</v>
      </c>
      <c r="D66" s="197">
        <v>98.86</v>
      </c>
      <c r="E66" s="201">
        <v>52332</v>
      </c>
      <c r="F66" s="197">
        <v>418.37</v>
      </c>
      <c r="G66" s="201">
        <v>0</v>
      </c>
      <c r="H66" s="197">
        <v>0</v>
      </c>
      <c r="I66" s="201">
        <v>0</v>
      </c>
      <c r="J66" s="197">
        <v>0</v>
      </c>
      <c r="K66" s="201">
        <v>233</v>
      </c>
      <c r="L66" s="197">
        <v>27.01</v>
      </c>
      <c r="M66" s="201">
        <v>0</v>
      </c>
      <c r="N66" s="197">
        <v>0</v>
      </c>
      <c r="O66" s="201">
        <v>0</v>
      </c>
      <c r="P66" s="197">
        <v>0</v>
      </c>
      <c r="Q66" s="201">
        <v>0</v>
      </c>
      <c r="R66" s="197">
        <v>0</v>
      </c>
      <c r="S66" s="201">
        <v>84352</v>
      </c>
      <c r="T66" s="197">
        <v>544.24</v>
      </c>
      <c r="U66" s="201">
        <v>71583</v>
      </c>
      <c r="V66" s="197">
        <v>87.88</v>
      </c>
      <c r="W66" s="184"/>
    </row>
    <row r="67" spans="1:23" ht="36" customHeight="1">
      <c r="A67" s="194">
        <v>2</v>
      </c>
      <c r="B67" s="198" t="s">
        <v>174</v>
      </c>
      <c r="C67" s="201">
        <v>46410</v>
      </c>
      <c r="D67" s="197">
        <v>118.97</v>
      </c>
      <c r="E67" s="201">
        <v>18588</v>
      </c>
      <c r="F67" s="197">
        <v>31.2088</v>
      </c>
      <c r="G67" s="201">
        <v>0</v>
      </c>
      <c r="H67" s="197">
        <v>0</v>
      </c>
      <c r="I67" s="201">
        <v>0</v>
      </c>
      <c r="J67" s="197">
        <v>0</v>
      </c>
      <c r="K67" s="201">
        <v>23879</v>
      </c>
      <c r="L67" s="197">
        <v>77.81</v>
      </c>
      <c r="M67" s="201">
        <v>0</v>
      </c>
      <c r="N67" s="197">
        <v>0</v>
      </c>
      <c r="O67" s="201">
        <v>0</v>
      </c>
      <c r="P67" s="197">
        <v>0</v>
      </c>
      <c r="Q67" s="201">
        <v>102121</v>
      </c>
      <c r="R67" s="197">
        <v>174.40119999999999</v>
      </c>
      <c r="S67" s="201">
        <v>190998</v>
      </c>
      <c r="T67" s="197">
        <v>402.39</v>
      </c>
      <c r="U67" s="201">
        <v>97500</v>
      </c>
      <c r="V67" s="197">
        <v>194.85</v>
      </c>
      <c r="W67" s="184"/>
    </row>
    <row r="68" spans="1:23" ht="36" customHeight="1">
      <c r="A68" s="202"/>
      <c r="B68" s="203" t="s">
        <v>81</v>
      </c>
      <c r="C68" s="172">
        <v>78197</v>
      </c>
      <c r="D68" s="199">
        <v>217.83</v>
      </c>
      <c r="E68" s="172">
        <v>70920</v>
      </c>
      <c r="F68" s="199">
        <v>449.5788</v>
      </c>
      <c r="G68" s="172">
        <v>0</v>
      </c>
      <c r="H68" s="199">
        <v>0</v>
      </c>
      <c r="I68" s="172">
        <v>0</v>
      </c>
      <c r="J68" s="199">
        <v>0</v>
      </c>
      <c r="K68" s="172">
        <v>24112</v>
      </c>
      <c r="L68" s="199">
        <v>104.82</v>
      </c>
      <c r="M68" s="172">
        <v>0</v>
      </c>
      <c r="N68" s="199">
        <v>0</v>
      </c>
      <c r="O68" s="172">
        <v>0</v>
      </c>
      <c r="P68" s="199">
        <v>0</v>
      </c>
      <c r="Q68" s="172">
        <v>102121</v>
      </c>
      <c r="R68" s="199">
        <v>174.40119999999999</v>
      </c>
      <c r="S68" s="172">
        <v>275350</v>
      </c>
      <c r="T68" s="199">
        <v>946.63</v>
      </c>
      <c r="U68" s="172">
        <v>169083</v>
      </c>
      <c r="V68" s="199">
        <v>282.73</v>
      </c>
    </row>
    <row r="69" spans="1:23" ht="36" customHeight="1">
      <c r="A69" s="202"/>
      <c r="B69" s="203" t="s">
        <v>82</v>
      </c>
      <c r="C69" s="173">
        <v>9051218</v>
      </c>
      <c r="D69" s="199">
        <v>125683.50196175881</v>
      </c>
      <c r="E69" s="173">
        <v>1815196</v>
      </c>
      <c r="F69" s="199">
        <v>85809.362030490185</v>
      </c>
      <c r="G69" s="173">
        <v>723</v>
      </c>
      <c r="H69" s="199">
        <v>716.99071980963981</v>
      </c>
      <c r="I69" s="173">
        <v>222429</v>
      </c>
      <c r="J69" s="199">
        <v>5368.3667617859992</v>
      </c>
      <c r="K69" s="173">
        <v>396790</v>
      </c>
      <c r="L69" s="199">
        <v>37700.018798632002</v>
      </c>
      <c r="M69" s="173">
        <v>6137</v>
      </c>
      <c r="N69" s="199">
        <v>70.472108537999986</v>
      </c>
      <c r="O69" s="173">
        <v>16108</v>
      </c>
      <c r="P69" s="199">
        <v>546.52292945399995</v>
      </c>
      <c r="Q69" s="173">
        <v>334496</v>
      </c>
      <c r="R69" s="199">
        <v>6395.5396386515458</v>
      </c>
      <c r="S69" s="173">
        <v>11843097</v>
      </c>
      <c r="T69" s="199">
        <v>262290.77494912018</v>
      </c>
      <c r="U69" s="173">
        <v>7379178</v>
      </c>
      <c r="V69" s="199">
        <v>90987.826091147377</v>
      </c>
    </row>
    <row r="71" spans="1:23">
      <c r="D71" s="159">
        <v>100</v>
      </c>
    </row>
  </sheetData>
  <mergeCells count="15">
    <mergeCell ref="O4:P4"/>
    <mergeCell ref="Q4:R4"/>
    <mergeCell ref="S4:T4"/>
    <mergeCell ref="U4:V4"/>
    <mergeCell ref="A13:B13"/>
    <mergeCell ref="A1:V2"/>
    <mergeCell ref="A3:V3"/>
    <mergeCell ref="A4:A5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topLeftCell="C55" workbookViewId="0">
      <selection activeCell="B9" sqref="B9"/>
    </sheetView>
  </sheetViews>
  <sheetFormatPr defaultRowHeight="25.5"/>
  <cols>
    <col min="1" max="1" width="11.42578125" style="184" customWidth="1"/>
    <col min="2" max="2" width="51.42578125" style="184" customWidth="1"/>
    <col min="3" max="3" width="16.42578125" style="184" bestFit="1" customWidth="1"/>
    <col min="4" max="4" width="17" style="184" bestFit="1" customWidth="1"/>
    <col min="5" max="5" width="17.85546875" style="184" hidden="1" customWidth="1"/>
    <col min="6" max="6" width="21" style="184" hidden="1" customWidth="1"/>
    <col min="7" max="7" width="16.42578125" style="184" bestFit="1" customWidth="1"/>
    <col min="8" max="8" width="17" style="184" bestFit="1" customWidth="1"/>
    <col min="9" max="9" width="16" style="184" customWidth="1"/>
    <col min="10" max="10" width="18" style="184" bestFit="1" customWidth="1"/>
    <col min="11" max="11" width="17" style="184" bestFit="1" customWidth="1"/>
    <col min="12" max="12" width="18" style="184" bestFit="1" customWidth="1"/>
    <col min="13" max="13" width="17" style="184" bestFit="1" customWidth="1"/>
    <col min="14" max="14" width="20.140625" style="184" bestFit="1" customWidth="1"/>
    <col min="15" max="15" width="17" style="184" bestFit="1" customWidth="1"/>
    <col min="16" max="16" width="20.140625" style="184" bestFit="1" customWidth="1"/>
    <col min="17" max="17" width="11.42578125" style="184" customWidth="1"/>
    <col min="18" max="16384" width="9.140625" style="184"/>
  </cols>
  <sheetData>
    <row r="1" spans="1:16" ht="26.25">
      <c r="A1" s="158" t="s">
        <v>201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6.25">
      <c r="A2" s="205" t="s">
        <v>202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26.25">
      <c r="A3" s="161" t="s">
        <v>50</v>
      </c>
      <c r="B3" s="162" t="s">
        <v>128</v>
      </c>
      <c r="C3" s="163" t="s">
        <v>185</v>
      </c>
      <c r="D3" s="163"/>
      <c r="E3" s="163" t="s">
        <v>203</v>
      </c>
      <c r="F3" s="163"/>
      <c r="G3" s="163" t="s">
        <v>204</v>
      </c>
      <c r="H3" s="163"/>
      <c r="I3" s="163" t="s">
        <v>205</v>
      </c>
      <c r="J3" s="163"/>
      <c r="K3" s="163" t="s">
        <v>206</v>
      </c>
      <c r="L3" s="163"/>
      <c r="M3" s="166" t="s">
        <v>207</v>
      </c>
      <c r="N3" s="167"/>
      <c r="O3" s="164" t="s">
        <v>193</v>
      </c>
      <c r="P3" s="165"/>
    </row>
    <row r="4" spans="1:16" ht="26.25">
      <c r="A4" s="171"/>
      <c r="B4" s="162"/>
      <c r="C4" s="206" t="s">
        <v>195</v>
      </c>
      <c r="D4" s="206" t="s">
        <v>196</v>
      </c>
      <c r="E4" s="206" t="s">
        <v>195</v>
      </c>
      <c r="F4" s="206" t="s">
        <v>196</v>
      </c>
      <c r="G4" s="206" t="s">
        <v>195</v>
      </c>
      <c r="H4" s="206" t="s">
        <v>196</v>
      </c>
      <c r="I4" s="206" t="s">
        <v>195</v>
      </c>
      <c r="J4" s="207" t="s">
        <v>196</v>
      </c>
      <c r="K4" s="206" t="s">
        <v>195</v>
      </c>
      <c r="L4" s="206" t="s">
        <v>196</v>
      </c>
      <c r="M4" s="206" t="s">
        <v>195</v>
      </c>
      <c r="N4" s="206" t="s">
        <v>196</v>
      </c>
      <c r="O4" s="206" t="s">
        <v>195</v>
      </c>
      <c r="P4" s="206" t="s">
        <v>196</v>
      </c>
    </row>
    <row r="5" spans="1:16" ht="26.25">
      <c r="A5" s="174" t="s">
        <v>62</v>
      </c>
      <c r="B5" s="175" t="s">
        <v>63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>
      <c r="A6" s="178">
        <v>1</v>
      </c>
      <c r="B6" s="179" t="s">
        <v>136</v>
      </c>
      <c r="C6" s="180">
        <v>0</v>
      </c>
      <c r="D6" s="181">
        <v>0</v>
      </c>
      <c r="E6" s="180">
        <v>0</v>
      </c>
      <c r="F6" s="180">
        <v>0</v>
      </c>
      <c r="G6" s="180">
        <v>2206</v>
      </c>
      <c r="H6" s="181">
        <v>405.88</v>
      </c>
      <c r="I6" s="180">
        <v>25258</v>
      </c>
      <c r="J6" s="181">
        <v>11097.97</v>
      </c>
      <c r="K6" s="180">
        <v>66</v>
      </c>
      <c r="L6" s="181">
        <v>237.06</v>
      </c>
      <c r="M6" s="180">
        <v>180357</v>
      </c>
      <c r="N6" s="181">
        <v>23740.84</v>
      </c>
      <c r="O6" s="180">
        <v>207887</v>
      </c>
      <c r="P6" s="181">
        <v>35481.75</v>
      </c>
    </row>
    <row r="7" spans="1:16">
      <c r="A7" s="178">
        <v>2</v>
      </c>
      <c r="B7" s="179" t="s">
        <v>11</v>
      </c>
      <c r="C7" s="180">
        <v>0</v>
      </c>
      <c r="D7" s="181">
        <v>0</v>
      </c>
      <c r="E7" s="180">
        <v>0</v>
      </c>
      <c r="F7" s="180">
        <v>0</v>
      </c>
      <c r="G7" s="180">
        <v>0</v>
      </c>
      <c r="H7" s="181">
        <v>0</v>
      </c>
      <c r="I7" s="180">
        <v>0</v>
      </c>
      <c r="J7" s="181">
        <v>0</v>
      </c>
      <c r="K7" s="180">
        <v>0</v>
      </c>
      <c r="L7" s="181">
        <v>0</v>
      </c>
      <c r="M7" s="180">
        <v>56830</v>
      </c>
      <c r="N7" s="181">
        <v>4490.2668999999996</v>
      </c>
      <c r="O7" s="180">
        <v>56830</v>
      </c>
      <c r="P7" s="181">
        <v>4490.2668999999996</v>
      </c>
    </row>
    <row r="8" spans="1:16">
      <c r="A8" s="178">
        <v>3</v>
      </c>
      <c r="B8" s="179" t="s">
        <v>13</v>
      </c>
      <c r="C8" s="180">
        <v>244</v>
      </c>
      <c r="D8" s="181">
        <v>169.07820000000001</v>
      </c>
      <c r="E8" s="180">
        <v>0</v>
      </c>
      <c r="F8" s="180">
        <v>0</v>
      </c>
      <c r="G8" s="180">
        <v>598</v>
      </c>
      <c r="H8" s="181">
        <v>73.462400000000002</v>
      </c>
      <c r="I8" s="180">
        <v>9201</v>
      </c>
      <c r="J8" s="181">
        <v>2574.2768999999998</v>
      </c>
      <c r="K8" s="180">
        <v>140952</v>
      </c>
      <c r="L8" s="181">
        <v>2130.1493</v>
      </c>
      <c r="M8" s="180">
        <v>212362</v>
      </c>
      <c r="N8" s="181">
        <v>10987.4524</v>
      </c>
      <c r="O8" s="180">
        <v>363357</v>
      </c>
      <c r="P8" s="181">
        <v>15934.419199999998</v>
      </c>
    </row>
    <row r="9" spans="1:16">
      <c r="A9" s="178">
        <v>4</v>
      </c>
      <c r="B9" s="179" t="s">
        <v>8</v>
      </c>
      <c r="C9" s="180">
        <v>1130</v>
      </c>
      <c r="D9" s="181">
        <v>103.21879999999999</v>
      </c>
      <c r="E9" s="180">
        <v>0</v>
      </c>
      <c r="F9" s="180">
        <v>0</v>
      </c>
      <c r="G9" s="180">
        <v>3528</v>
      </c>
      <c r="H9" s="181">
        <v>341.72649999999999</v>
      </c>
      <c r="I9" s="180">
        <v>142455</v>
      </c>
      <c r="J9" s="181">
        <v>10354.8608</v>
      </c>
      <c r="K9" s="180">
        <v>446298</v>
      </c>
      <c r="L9" s="181">
        <v>11868.6553</v>
      </c>
      <c r="M9" s="180">
        <v>14961</v>
      </c>
      <c r="N9" s="181">
        <v>41577.835299999999</v>
      </c>
      <c r="O9" s="180">
        <v>608372</v>
      </c>
      <c r="P9" s="181">
        <v>64246.296699999999</v>
      </c>
    </row>
    <row r="10" spans="1:16">
      <c r="A10" s="178">
        <v>5</v>
      </c>
      <c r="B10" s="179" t="s">
        <v>9</v>
      </c>
      <c r="C10" s="180">
        <v>0</v>
      </c>
      <c r="D10" s="181">
        <v>0</v>
      </c>
      <c r="E10" s="180">
        <v>0</v>
      </c>
      <c r="F10" s="180">
        <v>0</v>
      </c>
      <c r="G10" s="180">
        <v>322</v>
      </c>
      <c r="H10" s="181">
        <v>46.983400000000003</v>
      </c>
      <c r="I10" s="180">
        <v>8283</v>
      </c>
      <c r="J10" s="181">
        <v>2551.7024000000001</v>
      </c>
      <c r="K10" s="180">
        <v>30860</v>
      </c>
      <c r="L10" s="181">
        <v>468.21519999999998</v>
      </c>
      <c r="M10" s="180">
        <v>47026</v>
      </c>
      <c r="N10" s="181">
        <v>11192.490518817502</v>
      </c>
      <c r="O10" s="180">
        <v>86491</v>
      </c>
      <c r="P10" s="181">
        <v>14259.3915188175</v>
      </c>
    </row>
    <row r="11" spans="1:16" ht="26.25">
      <c r="A11" s="185"/>
      <c r="B11" s="175" t="s">
        <v>64</v>
      </c>
      <c r="C11" s="186">
        <v>1374</v>
      </c>
      <c r="D11" s="187">
        <v>272.29699999999997</v>
      </c>
      <c r="E11" s="186">
        <v>0</v>
      </c>
      <c r="F11" s="186">
        <v>0</v>
      </c>
      <c r="G11" s="186">
        <v>6654</v>
      </c>
      <c r="H11" s="187">
        <v>868.05229999999995</v>
      </c>
      <c r="I11" s="186">
        <v>185197</v>
      </c>
      <c r="J11" s="187">
        <v>26578.810099999999</v>
      </c>
      <c r="K11" s="186">
        <v>618176</v>
      </c>
      <c r="L11" s="187">
        <v>14704.0798</v>
      </c>
      <c r="M11" s="186">
        <v>511536</v>
      </c>
      <c r="N11" s="187">
        <v>91988.885118817503</v>
      </c>
      <c r="O11" s="186">
        <v>1322937</v>
      </c>
      <c r="P11" s="187">
        <v>134412.12431881751</v>
      </c>
    </row>
    <row r="12" spans="1:16" ht="26.25">
      <c r="A12" s="188" t="s">
        <v>197</v>
      </c>
      <c r="B12" s="189"/>
      <c r="C12" s="180"/>
      <c r="D12" s="181"/>
      <c r="E12" s="180"/>
      <c r="F12" s="180"/>
      <c r="G12" s="180"/>
      <c r="H12" s="181"/>
      <c r="I12" s="180"/>
      <c r="J12" s="181"/>
      <c r="K12" s="180"/>
      <c r="L12" s="181"/>
      <c r="M12" s="180"/>
      <c r="N12" s="181"/>
      <c r="O12" s="186"/>
      <c r="P12" s="187"/>
    </row>
    <row r="13" spans="1:16">
      <c r="A13" s="178">
        <v>1</v>
      </c>
      <c r="B13" s="191" t="s">
        <v>18</v>
      </c>
      <c r="C13" s="180">
        <v>0</v>
      </c>
      <c r="D13" s="181">
        <v>0</v>
      </c>
      <c r="E13" s="180">
        <v>0</v>
      </c>
      <c r="F13" s="180">
        <v>0</v>
      </c>
      <c r="G13" s="180">
        <v>106</v>
      </c>
      <c r="H13" s="181">
        <v>10.46</v>
      </c>
      <c r="I13" s="180">
        <v>1498</v>
      </c>
      <c r="J13" s="181">
        <v>252.15</v>
      </c>
      <c r="K13" s="180">
        <v>677</v>
      </c>
      <c r="L13" s="181">
        <v>11.53</v>
      </c>
      <c r="M13" s="180">
        <v>4627</v>
      </c>
      <c r="N13" s="181">
        <v>298.02</v>
      </c>
      <c r="O13" s="180">
        <v>6908</v>
      </c>
      <c r="P13" s="181">
        <v>572.16</v>
      </c>
    </row>
    <row r="14" spans="1:16">
      <c r="A14" s="178">
        <v>2</v>
      </c>
      <c r="B14" s="191" t="s">
        <v>138</v>
      </c>
      <c r="C14" s="180">
        <v>10</v>
      </c>
      <c r="D14" s="181">
        <v>26.48</v>
      </c>
      <c r="E14" s="180">
        <v>0</v>
      </c>
      <c r="F14" s="180">
        <v>0</v>
      </c>
      <c r="G14" s="180">
        <v>166</v>
      </c>
      <c r="H14" s="181">
        <v>36.827100000000002</v>
      </c>
      <c r="I14" s="180">
        <v>3041</v>
      </c>
      <c r="J14" s="181">
        <v>1051.1403</v>
      </c>
      <c r="K14" s="180">
        <v>748</v>
      </c>
      <c r="L14" s="181">
        <v>150.9486</v>
      </c>
      <c r="M14" s="180">
        <v>30204</v>
      </c>
      <c r="N14" s="181">
        <v>2838.2140000000004</v>
      </c>
      <c r="O14" s="180">
        <v>34169</v>
      </c>
      <c r="P14" s="181">
        <v>4103.6099999999997</v>
      </c>
    </row>
    <row r="15" spans="1:16">
      <c r="A15" s="178">
        <v>3</v>
      </c>
      <c r="B15" s="191" t="s">
        <v>22</v>
      </c>
      <c r="C15" s="180">
        <v>1</v>
      </c>
      <c r="D15" s="181">
        <v>0</v>
      </c>
      <c r="E15" s="180">
        <v>0</v>
      </c>
      <c r="F15" s="180">
        <v>0</v>
      </c>
      <c r="G15" s="180">
        <v>132</v>
      </c>
      <c r="H15" s="181">
        <v>25.66</v>
      </c>
      <c r="I15" s="180">
        <v>4667</v>
      </c>
      <c r="J15" s="181">
        <v>2162.27</v>
      </c>
      <c r="K15" s="180">
        <v>5975</v>
      </c>
      <c r="L15" s="181">
        <v>263.95</v>
      </c>
      <c r="M15" s="180">
        <v>10070</v>
      </c>
      <c r="N15" s="181">
        <v>6490.4</v>
      </c>
      <c r="O15" s="180">
        <v>20845</v>
      </c>
      <c r="P15" s="181">
        <v>8942.2800000000007</v>
      </c>
    </row>
    <row r="16" spans="1:16">
      <c r="A16" s="178">
        <v>4</v>
      </c>
      <c r="B16" s="191" t="s">
        <v>15</v>
      </c>
      <c r="C16" s="180">
        <v>0</v>
      </c>
      <c r="D16" s="181">
        <v>0</v>
      </c>
      <c r="E16" s="180">
        <v>0</v>
      </c>
      <c r="F16" s="180">
        <v>0</v>
      </c>
      <c r="G16" s="180">
        <v>2</v>
      </c>
      <c r="H16" s="181">
        <v>0.4924</v>
      </c>
      <c r="I16" s="180">
        <v>3057</v>
      </c>
      <c r="J16" s="181">
        <v>946.96539999999993</v>
      </c>
      <c r="K16" s="180">
        <v>20600</v>
      </c>
      <c r="L16" s="181">
        <v>784.44410000000005</v>
      </c>
      <c r="M16" s="180">
        <v>7241</v>
      </c>
      <c r="N16" s="181">
        <v>6522.6850999999997</v>
      </c>
      <c r="O16" s="180">
        <v>30900</v>
      </c>
      <c r="P16" s="181">
        <v>8254.5869999999995</v>
      </c>
    </row>
    <row r="17" spans="1:16">
      <c r="A17" s="178">
        <v>5</v>
      </c>
      <c r="B17" s="191" t="s">
        <v>139</v>
      </c>
      <c r="C17" s="180">
        <v>0</v>
      </c>
      <c r="D17" s="181">
        <v>0</v>
      </c>
      <c r="E17" s="180">
        <v>0</v>
      </c>
      <c r="F17" s="180">
        <v>0</v>
      </c>
      <c r="G17" s="180">
        <v>92</v>
      </c>
      <c r="H17" s="181">
        <v>15.1297</v>
      </c>
      <c r="I17" s="180">
        <v>1850</v>
      </c>
      <c r="J17" s="181">
        <v>554.12220000000002</v>
      </c>
      <c r="K17" s="180">
        <v>3170</v>
      </c>
      <c r="L17" s="181">
        <v>135.4588</v>
      </c>
      <c r="M17" s="180">
        <v>152</v>
      </c>
      <c r="N17" s="181">
        <v>1369.5747000000001</v>
      </c>
      <c r="O17" s="180">
        <v>5264</v>
      </c>
      <c r="P17" s="181">
        <v>2074.2854000000002</v>
      </c>
    </row>
    <row r="18" spans="1:16">
      <c r="A18" s="178">
        <v>6</v>
      </c>
      <c r="B18" s="191" t="s">
        <v>14</v>
      </c>
      <c r="C18" s="180">
        <v>14</v>
      </c>
      <c r="D18" s="181">
        <v>16.613800000000001</v>
      </c>
      <c r="E18" s="180">
        <v>0</v>
      </c>
      <c r="F18" s="180">
        <v>0</v>
      </c>
      <c r="G18" s="180">
        <v>706</v>
      </c>
      <c r="H18" s="181">
        <v>351.9</v>
      </c>
      <c r="I18" s="180">
        <v>5375</v>
      </c>
      <c r="J18" s="181">
        <v>1414.01</v>
      </c>
      <c r="K18" s="180">
        <v>3724</v>
      </c>
      <c r="L18" s="181">
        <v>350.83</v>
      </c>
      <c r="M18" s="180">
        <v>15568</v>
      </c>
      <c r="N18" s="181">
        <v>1297.95</v>
      </c>
      <c r="O18" s="180">
        <v>25387</v>
      </c>
      <c r="P18" s="181">
        <v>3431.3038000000001</v>
      </c>
    </row>
    <row r="19" spans="1:16">
      <c r="A19" s="178">
        <v>7</v>
      </c>
      <c r="B19" s="191" t="s">
        <v>140</v>
      </c>
      <c r="C19" s="180">
        <v>0</v>
      </c>
      <c r="D19" s="181">
        <v>0</v>
      </c>
      <c r="E19" s="180">
        <v>0</v>
      </c>
      <c r="F19" s="180">
        <v>0</v>
      </c>
      <c r="G19" s="180">
        <v>0</v>
      </c>
      <c r="H19" s="181">
        <v>0</v>
      </c>
      <c r="I19" s="180">
        <v>0</v>
      </c>
      <c r="J19" s="181">
        <v>0</v>
      </c>
      <c r="K19" s="180">
        <v>0</v>
      </c>
      <c r="L19" s="181">
        <v>0</v>
      </c>
      <c r="M19" s="180">
        <v>2232</v>
      </c>
      <c r="N19" s="181">
        <v>494.87199999999996</v>
      </c>
      <c r="O19" s="180">
        <v>2232</v>
      </c>
      <c r="P19" s="181">
        <v>494.87199999999996</v>
      </c>
    </row>
    <row r="20" spans="1:16">
      <c r="A20" s="178">
        <v>8</v>
      </c>
      <c r="B20" s="191" t="s">
        <v>141</v>
      </c>
      <c r="C20" s="180">
        <v>0</v>
      </c>
      <c r="D20" s="181">
        <v>0</v>
      </c>
      <c r="E20" s="180">
        <v>0</v>
      </c>
      <c r="F20" s="180">
        <v>0</v>
      </c>
      <c r="G20" s="180">
        <v>1557</v>
      </c>
      <c r="H20" s="181">
        <v>93.593099999999993</v>
      </c>
      <c r="I20" s="180">
        <v>4536</v>
      </c>
      <c r="J20" s="181">
        <v>571.22739999999999</v>
      </c>
      <c r="K20" s="180">
        <v>18598</v>
      </c>
      <c r="L20" s="181">
        <v>821.95350000000008</v>
      </c>
      <c r="M20" s="180">
        <v>6030</v>
      </c>
      <c r="N20" s="181">
        <v>2502.5212000000001</v>
      </c>
      <c r="O20" s="180">
        <v>30721</v>
      </c>
      <c r="P20" s="181">
        <v>3989.2952</v>
      </c>
    </row>
    <row r="21" spans="1:16">
      <c r="A21" s="178">
        <v>9</v>
      </c>
      <c r="B21" s="191" t="s">
        <v>10</v>
      </c>
      <c r="C21" s="180">
        <v>0</v>
      </c>
      <c r="D21" s="181">
        <v>0</v>
      </c>
      <c r="E21" s="180">
        <v>0</v>
      </c>
      <c r="F21" s="180">
        <v>0</v>
      </c>
      <c r="G21" s="180">
        <v>120</v>
      </c>
      <c r="H21" s="181">
        <v>25.308800000000002</v>
      </c>
      <c r="I21" s="180">
        <v>391</v>
      </c>
      <c r="J21" s="181">
        <v>196.04452700000002</v>
      </c>
      <c r="K21" s="180">
        <v>4906</v>
      </c>
      <c r="L21" s="181">
        <v>38.433624248999998</v>
      </c>
      <c r="M21" s="180">
        <v>16114</v>
      </c>
      <c r="N21" s="181">
        <v>1658.8139088492298</v>
      </c>
      <c r="O21" s="180">
        <v>21531</v>
      </c>
      <c r="P21" s="181">
        <v>1918.60086009823</v>
      </c>
    </row>
    <row r="22" spans="1:16">
      <c r="A22" s="178">
        <v>10</v>
      </c>
      <c r="B22" s="191" t="s">
        <v>142</v>
      </c>
      <c r="C22" s="180">
        <v>0</v>
      </c>
      <c r="D22" s="181">
        <v>0</v>
      </c>
      <c r="E22" s="180">
        <v>0</v>
      </c>
      <c r="F22" s="180">
        <v>0</v>
      </c>
      <c r="G22" s="180">
        <v>148</v>
      </c>
      <c r="H22" s="181">
        <v>22.215999999999998</v>
      </c>
      <c r="I22" s="180">
        <v>856</v>
      </c>
      <c r="J22" s="181">
        <v>509.20050000000003</v>
      </c>
      <c r="K22" s="180">
        <v>959</v>
      </c>
      <c r="L22" s="181">
        <v>36.607800000000005</v>
      </c>
      <c r="M22" s="180">
        <v>2362</v>
      </c>
      <c r="N22" s="181">
        <v>1262.9394</v>
      </c>
      <c r="O22" s="180">
        <v>4325</v>
      </c>
      <c r="P22" s="181">
        <v>1830.9637</v>
      </c>
    </row>
    <row r="23" spans="1:16">
      <c r="A23" s="178">
        <v>11</v>
      </c>
      <c r="B23" s="191" t="s">
        <v>21</v>
      </c>
      <c r="C23" s="180">
        <v>1</v>
      </c>
      <c r="D23" s="181">
        <v>8.145900000000001</v>
      </c>
      <c r="E23" s="180">
        <v>0</v>
      </c>
      <c r="F23" s="180">
        <v>0</v>
      </c>
      <c r="G23" s="180">
        <v>15</v>
      </c>
      <c r="H23" s="181">
        <v>28.224800000000002</v>
      </c>
      <c r="I23" s="180">
        <v>2392</v>
      </c>
      <c r="J23" s="181">
        <v>770.05649378999999</v>
      </c>
      <c r="K23" s="180">
        <v>9628</v>
      </c>
      <c r="L23" s="181">
        <v>414.55110404599998</v>
      </c>
      <c r="M23" s="180">
        <v>3368</v>
      </c>
      <c r="N23" s="181">
        <v>5077.3539435760003</v>
      </c>
      <c r="O23" s="180">
        <v>15404</v>
      </c>
      <c r="P23" s="181">
        <v>6298.3322414119993</v>
      </c>
    </row>
    <row r="24" spans="1:16">
      <c r="A24" s="178">
        <v>12</v>
      </c>
      <c r="B24" s="191" t="s">
        <v>143</v>
      </c>
      <c r="C24" s="180">
        <v>0</v>
      </c>
      <c r="D24" s="181">
        <v>0</v>
      </c>
      <c r="E24" s="180">
        <v>0</v>
      </c>
      <c r="F24" s="180">
        <v>0</v>
      </c>
      <c r="G24" s="180">
        <v>24</v>
      </c>
      <c r="H24" s="181">
        <v>5.2358000000000002</v>
      </c>
      <c r="I24" s="180">
        <v>197</v>
      </c>
      <c r="J24" s="181">
        <v>74.401700000000005</v>
      </c>
      <c r="K24" s="180">
        <v>13</v>
      </c>
      <c r="L24" s="181">
        <v>0.21230000000000002</v>
      </c>
      <c r="M24" s="180">
        <v>132</v>
      </c>
      <c r="N24" s="181">
        <v>1941.9</v>
      </c>
      <c r="O24" s="180">
        <v>366</v>
      </c>
      <c r="P24" s="181">
        <v>2021.7498000000001</v>
      </c>
    </row>
    <row r="25" spans="1:16">
      <c r="A25" s="178">
        <v>13</v>
      </c>
      <c r="B25" s="193" t="s">
        <v>144</v>
      </c>
      <c r="C25" s="180">
        <v>0</v>
      </c>
      <c r="D25" s="181">
        <v>0</v>
      </c>
      <c r="E25" s="180">
        <v>0</v>
      </c>
      <c r="F25" s="180">
        <v>0</v>
      </c>
      <c r="G25" s="180">
        <v>0</v>
      </c>
      <c r="H25" s="181">
        <v>0</v>
      </c>
      <c r="I25" s="180">
        <v>1289</v>
      </c>
      <c r="J25" s="181">
        <v>429.23</v>
      </c>
      <c r="K25" s="180">
        <v>3485</v>
      </c>
      <c r="L25" s="181">
        <v>1089.78</v>
      </c>
      <c r="M25" s="180">
        <v>3451</v>
      </c>
      <c r="N25" s="181">
        <v>394.53</v>
      </c>
      <c r="O25" s="180">
        <v>8225</v>
      </c>
      <c r="P25" s="181">
        <v>1913.54</v>
      </c>
    </row>
    <row r="26" spans="1:16">
      <c r="A26" s="178">
        <v>14</v>
      </c>
      <c r="B26" s="193" t="s">
        <v>145</v>
      </c>
      <c r="C26" s="180">
        <v>0</v>
      </c>
      <c r="D26" s="181">
        <v>0</v>
      </c>
      <c r="E26" s="180">
        <v>0</v>
      </c>
      <c r="F26" s="180">
        <v>0</v>
      </c>
      <c r="G26" s="180">
        <v>448</v>
      </c>
      <c r="H26" s="181">
        <v>90.747166699999994</v>
      </c>
      <c r="I26" s="180">
        <v>3237</v>
      </c>
      <c r="J26" s="181">
        <v>1145.3617944</v>
      </c>
      <c r="K26" s="180">
        <v>13416</v>
      </c>
      <c r="L26" s="181">
        <v>614.48341370000003</v>
      </c>
      <c r="M26" s="180">
        <v>4752</v>
      </c>
      <c r="N26" s="181">
        <v>6171.3392711000006</v>
      </c>
      <c r="O26" s="180">
        <v>21853</v>
      </c>
      <c r="P26" s="181">
        <v>8021.9316458999992</v>
      </c>
    </row>
    <row r="27" spans="1:16">
      <c r="A27" s="178">
        <v>15</v>
      </c>
      <c r="B27" s="191" t="s">
        <v>146</v>
      </c>
      <c r="C27" s="180">
        <v>9436</v>
      </c>
      <c r="D27" s="181">
        <v>0</v>
      </c>
      <c r="E27" s="180">
        <v>0</v>
      </c>
      <c r="F27" s="180">
        <v>0</v>
      </c>
      <c r="G27" s="180">
        <v>0</v>
      </c>
      <c r="H27" s="181">
        <v>0</v>
      </c>
      <c r="I27" s="180">
        <v>11</v>
      </c>
      <c r="J27" s="181">
        <v>3.2351999999999999</v>
      </c>
      <c r="K27" s="180">
        <v>87</v>
      </c>
      <c r="L27" s="181">
        <v>0.93489999999999995</v>
      </c>
      <c r="M27" s="180">
        <v>1625</v>
      </c>
      <c r="N27" s="181">
        <v>1270.6552999999999</v>
      </c>
      <c r="O27" s="180">
        <v>11159</v>
      </c>
      <c r="P27" s="181">
        <v>1274.8253999999999</v>
      </c>
    </row>
    <row r="28" spans="1:16">
      <c r="A28" s="178">
        <v>16</v>
      </c>
      <c r="B28" s="193" t="s">
        <v>147</v>
      </c>
      <c r="C28" s="180">
        <v>0</v>
      </c>
      <c r="D28" s="181">
        <v>0</v>
      </c>
      <c r="E28" s="180">
        <v>0</v>
      </c>
      <c r="F28" s="180">
        <v>0</v>
      </c>
      <c r="G28" s="180">
        <v>0</v>
      </c>
      <c r="H28" s="181">
        <v>0</v>
      </c>
      <c r="I28" s="180">
        <v>0</v>
      </c>
      <c r="J28" s="181">
        <v>0</v>
      </c>
      <c r="K28" s="180">
        <v>4751</v>
      </c>
      <c r="L28" s="181">
        <v>379.53132666600004</v>
      </c>
      <c r="M28" s="180">
        <v>10399</v>
      </c>
      <c r="N28" s="181">
        <v>4348.012785678</v>
      </c>
      <c r="O28" s="180">
        <v>15150</v>
      </c>
      <c r="P28" s="181">
        <v>4727.5441123439996</v>
      </c>
    </row>
    <row r="29" spans="1:16" ht="26.25">
      <c r="A29" s="178"/>
      <c r="B29" s="176" t="s">
        <v>66</v>
      </c>
      <c r="C29" s="186">
        <v>9462</v>
      </c>
      <c r="D29" s="187">
        <v>51.239699999999999</v>
      </c>
      <c r="E29" s="186">
        <v>0</v>
      </c>
      <c r="F29" s="186">
        <v>0</v>
      </c>
      <c r="G29" s="186">
        <v>3516</v>
      </c>
      <c r="H29" s="187">
        <v>705.79486669999994</v>
      </c>
      <c r="I29" s="186">
        <v>32397</v>
      </c>
      <c r="J29" s="187">
        <v>10079.415515190001</v>
      </c>
      <c r="K29" s="186">
        <v>90737</v>
      </c>
      <c r="L29" s="187">
        <v>5093.6494686609994</v>
      </c>
      <c r="M29" s="186">
        <v>118327</v>
      </c>
      <c r="N29" s="187">
        <v>43939.78160920323</v>
      </c>
      <c r="O29" s="186">
        <v>254439</v>
      </c>
      <c r="P29" s="187">
        <v>59869.881159754237</v>
      </c>
    </row>
    <row r="30" spans="1:16" ht="26.25">
      <c r="A30" s="174" t="s">
        <v>198</v>
      </c>
      <c r="B30" s="176" t="s">
        <v>68</v>
      </c>
      <c r="C30" s="177"/>
      <c r="D30" s="190"/>
      <c r="E30" s="177"/>
      <c r="F30" s="177"/>
      <c r="G30" s="177"/>
      <c r="H30" s="190"/>
      <c r="I30" s="177"/>
      <c r="J30" s="190"/>
      <c r="K30" s="177"/>
      <c r="L30" s="190"/>
      <c r="M30" s="177"/>
      <c r="N30" s="190"/>
      <c r="O30" s="177"/>
      <c r="P30" s="190"/>
    </row>
    <row r="31" spans="1:16">
      <c r="A31" s="194">
        <v>1</v>
      </c>
      <c r="B31" s="191" t="s">
        <v>148</v>
      </c>
      <c r="C31" s="180">
        <v>30</v>
      </c>
      <c r="D31" s="181">
        <v>9.32</v>
      </c>
      <c r="E31" s="180">
        <v>0</v>
      </c>
      <c r="F31" s="180">
        <v>0</v>
      </c>
      <c r="G31" s="180">
        <v>212</v>
      </c>
      <c r="H31" s="181">
        <v>22.815910791</v>
      </c>
      <c r="I31" s="180">
        <v>11187</v>
      </c>
      <c r="J31" s="181">
        <v>3426.3593874040002</v>
      </c>
      <c r="K31" s="180">
        <v>23801</v>
      </c>
      <c r="L31" s="181">
        <v>1251.0664959220001</v>
      </c>
      <c r="M31" s="180">
        <v>52424</v>
      </c>
      <c r="N31" s="181">
        <v>6514.7469599699998</v>
      </c>
      <c r="O31" s="180">
        <v>87654</v>
      </c>
      <c r="P31" s="181">
        <v>11224.308754087</v>
      </c>
    </row>
    <row r="32" spans="1:16">
      <c r="A32" s="194">
        <v>2</v>
      </c>
      <c r="B32" s="191" t="s">
        <v>149</v>
      </c>
      <c r="C32" s="180">
        <v>0</v>
      </c>
      <c r="D32" s="181">
        <v>0</v>
      </c>
      <c r="E32" s="180">
        <v>0</v>
      </c>
      <c r="F32" s="180">
        <v>0</v>
      </c>
      <c r="G32" s="180">
        <v>0</v>
      </c>
      <c r="H32" s="181">
        <v>0</v>
      </c>
      <c r="I32" s="180">
        <v>0</v>
      </c>
      <c r="J32" s="181">
        <v>0</v>
      </c>
      <c r="K32" s="180">
        <v>0</v>
      </c>
      <c r="L32" s="181">
        <v>0</v>
      </c>
      <c r="M32" s="180">
        <v>59274</v>
      </c>
      <c r="N32" s="181">
        <v>10373.601485872501</v>
      </c>
      <c r="O32" s="180">
        <v>59274</v>
      </c>
      <c r="P32" s="181">
        <v>10373.601485872501</v>
      </c>
    </row>
    <row r="33" spans="1:16">
      <c r="A33" s="194">
        <v>3</v>
      </c>
      <c r="B33" s="191" t="s">
        <v>150</v>
      </c>
      <c r="C33" s="180">
        <v>0</v>
      </c>
      <c r="D33" s="181">
        <v>0</v>
      </c>
      <c r="E33" s="180">
        <v>0</v>
      </c>
      <c r="F33" s="180">
        <v>0</v>
      </c>
      <c r="G33" s="180">
        <v>2</v>
      </c>
      <c r="H33" s="181">
        <v>7.3700000000000002E-2</v>
      </c>
      <c r="I33" s="180">
        <v>91</v>
      </c>
      <c r="J33" s="181">
        <v>10.878399999999999</v>
      </c>
      <c r="K33" s="180">
        <v>0</v>
      </c>
      <c r="L33" s="181">
        <v>0</v>
      </c>
      <c r="M33" s="180">
        <v>20228</v>
      </c>
      <c r="N33" s="181">
        <v>375.51769999999999</v>
      </c>
      <c r="O33" s="180">
        <v>20321</v>
      </c>
      <c r="P33" s="181">
        <v>386.46980000000002</v>
      </c>
    </row>
    <row r="34" spans="1:16">
      <c r="A34" s="194">
        <v>4</v>
      </c>
      <c r="B34" s="191" t="s">
        <v>151</v>
      </c>
      <c r="C34" s="180">
        <v>0</v>
      </c>
      <c r="D34" s="181">
        <v>0</v>
      </c>
      <c r="E34" s="180">
        <v>0</v>
      </c>
      <c r="F34" s="180">
        <v>0</v>
      </c>
      <c r="G34" s="180">
        <v>14</v>
      </c>
      <c r="H34" s="181">
        <v>2.3794</v>
      </c>
      <c r="I34" s="180">
        <v>443</v>
      </c>
      <c r="J34" s="181">
        <v>154.1962</v>
      </c>
      <c r="K34" s="180">
        <v>3236</v>
      </c>
      <c r="L34" s="181">
        <v>181.28330000000003</v>
      </c>
      <c r="M34" s="180">
        <v>720</v>
      </c>
      <c r="N34" s="181">
        <v>453.9914</v>
      </c>
      <c r="O34" s="180">
        <v>4413</v>
      </c>
      <c r="P34" s="181">
        <v>791.85029999999995</v>
      </c>
    </row>
    <row r="35" spans="1:16">
      <c r="A35" s="194">
        <v>5</v>
      </c>
      <c r="B35" s="191" t="s">
        <v>152</v>
      </c>
      <c r="C35" s="180">
        <v>0</v>
      </c>
      <c r="D35" s="181">
        <v>0</v>
      </c>
      <c r="E35" s="180">
        <v>0</v>
      </c>
      <c r="F35" s="180">
        <v>0</v>
      </c>
      <c r="G35" s="180">
        <v>0</v>
      </c>
      <c r="H35" s="181">
        <v>0</v>
      </c>
      <c r="I35" s="180">
        <v>97</v>
      </c>
      <c r="J35" s="181">
        <v>48.49</v>
      </c>
      <c r="K35" s="180">
        <v>40</v>
      </c>
      <c r="L35" s="181">
        <v>1.27</v>
      </c>
      <c r="M35" s="180">
        <v>2547</v>
      </c>
      <c r="N35" s="181">
        <v>257.13</v>
      </c>
      <c r="O35" s="180">
        <v>2684</v>
      </c>
      <c r="P35" s="181">
        <v>306.89</v>
      </c>
    </row>
    <row r="36" spans="1:16">
      <c r="A36" s="194">
        <v>6</v>
      </c>
      <c r="B36" s="191" t="s">
        <v>153</v>
      </c>
      <c r="C36" s="180">
        <v>0</v>
      </c>
      <c r="D36" s="181">
        <v>0</v>
      </c>
      <c r="E36" s="180">
        <v>0</v>
      </c>
      <c r="F36" s="180">
        <v>0</v>
      </c>
      <c r="G36" s="180">
        <v>34</v>
      </c>
      <c r="H36" s="181">
        <v>6.3447100000000001</v>
      </c>
      <c r="I36" s="180">
        <v>1694</v>
      </c>
      <c r="J36" s="181">
        <v>795.38977999999997</v>
      </c>
      <c r="K36" s="180">
        <v>3237</v>
      </c>
      <c r="L36" s="181">
        <v>52.682920000000003</v>
      </c>
      <c r="M36" s="180">
        <v>62551</v>
      </c>
      <c r="N36" s="181">
        <v>5528.4574899999998</v>
      </c>
      <c r="O36" s="180">
        <v>67516</v>
      </c>
      <c r="P36" s="181">
        <v>6382.8748999999998</v>
      </c>
    </row>
    <row r="37" spans="1:16">
      <c r="A37" s="194">
        <v>7</v>
      </c>
      <c r="B37" s="191" t="s">
        <v>154</v>
      </c>
      <c r="C37" s="180">
        <v>0</v>
      </c>
      <c r="D37" s="181">
        <v>0</v>
      </c>
      <c r="E37" s="180">
        <v>0</v>
      </c>
      <c r="F37" s="180">
        <v>0</v>
      </c>
      <c r="G37" s="180">
        <v>7</v>
      </c>
      <c r="H37" s="181">
        <v>0.97</v>
      </c>
      <c r="I37" s="180">
        <v>431</v>
      </c>
      <c r="J37" s="181">
        <v>109.08</v>
      </c>
      <c r="K37" s="180">
        <v>1907</v>
      </c>
      <c r="L37" s="181">
        <v>51.88</v>
      </c>
      <c r="M37" s="180">
        <v>164</v>
      </c>
      <c r="N37" s="181">
        <v>2687.62</v>
      </c>
      <c r="O37" s="180">
        <v>2509</v>
      </c>
      <c r="P37" s="181">
        <v>2849.55</v>
      </c>
    </row>
    <row r="38" spans="1:16">
      <c r="A38" s="194">
        <v>8</v>
      </c>
      <c r="B38" s="191" t="s">
        <v>155</v>
      </c>
      <c r="C38" s="180">
        <v>1506</v>
      </c>
      <c r="D38" s="181">
        <v>43.371000000000002</v>
      </c>
      <c r="E38" s="180">
        <v>0</v>
      </c>
      <c r="F38" s="180">
        <v>0</v>
      </c>
      <c r="G38" s="180">
        <v>50</v>
      </c>
      <c r="H38" s="181">
        <v>4.62</v>
      </c>
      <c r="I38" s="180">
        <v>581</v>
      </c>
      <c r="J38" s="181">
        <v>207.31</v>
      </c>
      <c r="K38" s="180">
        <v>8598</v>
      </c>
      <c r="L38" s="181">
        <v>214.63</v>
      </c>
      <c r="M38" s="180">
        <v>498</v>
      </c>
      <c r="N38" s="181">
        <v>787.11</v>
      </c>
      <c r="O38" s="180">
        <v>11233</v>
      </c>
      <c r="P38" s="181">
        <v>1257.0410000000002</v>
      </c>
    </row>
    <row r="39" spans="1:16">
      <c r="A39" s="194">
        <v>9</v>
      </c>
      <c r="B39" s="191" t="s">
        <v>156</v>
      </c>
      <c r="C39" s="180">
        <v>163</v>
      </c>
      <c r="D39" s="181">
        <v>305.37470000000002</v>
      </c>
      <c r="E39" s="180">
        <v>0</v>
      </c>
      <c r="F39" s="180">
        <v>0</v>
      </c>
      <c r="G39" s="180">
        <v>7</v>
      </c>
      <c r="H39" s="181">
        <v>1.3122999999999998</v>
      </c>
      <c r="I39" s="180">
        <v>214</v>
      </c>
      <c r="J39" s="181">
        <v>38.4285</v>
      </c>
      <c r="K39" s="180">
        <v>269</v>
      </c>
      <c r="L39" s="181">
        <v>5.7955999999999994</v>
      </c>
      <c r="M39" s="180">
        <v>5126</v>
      </c>
      <c r="N39" s="181">
        <v>2022.3779000000002</v>
      </c>
      <c r="O39" s="180">
        <v>5779</v>
      </c>
      <c r="P39" s="181">
        <v>2373.2889999999998</v>
      </c>
    </row>
    <row r="40" spans="1:16">
      <c r="A40" s="194">
        <v>10</v>
      </c>
      <c r="B40" s="191" t="s">
        <v>157</v>
      </c>
      <c r="C40" s="180">
        <v>1</v>
      </c>
      <c r="D40" s="181">
        <v>0.15240000000000001</v>
      </c>
      <c r="E40" s="180">
        <v>0</v>
      </c>
      <c r="F40" s="180">
        <v>0</v>
      </c>
      <c r="G40" s="180">
        <v>0</v>
      </c>
      <c r="H40" s="181">
        <v>0</v>
      </c>
      <c r="I40" s="180">
        <v>294</v>
      </c>
      <c r="J40" s="181">
        <v>31.691224539999997</v>
      </c>
      <c r="K40" s="180">
        <v>2518</v>
      </c>
      <c r="L40" s="181">
        <v>55.705522428000101</v>
      </c>
      <c r="M40" s="180">
        <v>2035</v>
      </c>
      <c r="N40" s="181">
        <v>1706.382681651</v>
      </c>
      <c r="O40" s="180">
        <v>4848</v>
      </c>
      <c r="P40" s="181">
        <v>1793.9318286189998</v>
      </c>
    </row>
    <row r="41" spans="1:16">
      <c r="A41" s="194">
        <v>11</v>
      </c>
      <c r="B41" s="191" t="s">
        <v>158</v>
      </c>
      <c r="C41" s="180">
        <v>0</v>
      </c>
      <c r="D41" s="181">
        <v>0</v>
      </c>
      <c r="E41" s="180">
        <v>0</v>
      </c>
      <c r="F41" s="180">
        <v>0</v>
      </c>
      <c r="G41" s="180">
        <v>33</v>
      </c>
      <c r="H41" s="181">
        <v>3.5799000000000003</v>
      </c>
      <c r="I41" s="180">
        <v>564</v>
      </c>
      <c r="J41" s="181">
        <v>224.09569999999999</v>
      </c>
      <c r="K41" s="180">
        <v>28292</v>
      </c>
      <c r="L41" s="181">
        <v>818.81770000000006</v>
      </c>
      <c r="M41" s="180">
        <v>1953</v>
      </c>
      <c r="N41" s="181">
        <v>1053.4042999999999</v>
      </c>
      <c r="O41" s="180">
        <v>30842</v>
      </c>
      <c r="P41" s="181">
        <v>2099.8976000000002</v>
      </c>
    </row>
    <row r="42" spans="1:16" ht="51">
      <c r="A42" s="194">
        <v>12</v>
      </c>
      <c r="B42" s="191" t="s">
        <v>159</v>
      </c>
      <c r="C42" s="180">
        <v>0</v>
      </c>
      <c r="D42" s="181">
        <v>0</v>
      </c>
      <c r="E42" s="180">
        <v>0</v>
      </c>
      <c r="F42" s="180">
        <v>0</v>
      </c>
      <c r="G42" s="180">
        <v>2</v>
      </c>
      <c r="H42" s="181">
        <v>0.18140000000000001</v>
      </c>
      <c r="I42" s="180">
        <v>174</v>
      </c>
      <c r="J42" s="181">
        <v>38.584400000000002</v>
      </c>
      <c r="K42" s="180">
        <v>2506</v>
      </c>
      <c r="L42" s="181">
        <v>53.432499999999997</v>
      </c>
      <c r="M42" s="180">
        <v>175</v>
      </c>
      <c r="N42" s="181">
        <v>188.91060000000002</v>
      </c>
      <c r="O42" s="180">
        <v>2857</v>
      </c>
      <c r="P42" s="181">
        <v>281.10890000000001</v>
      </c>
    </row>
    <row r="43" spans="1:16">
      <c r="A43" s="194">
        <v>13</v>
      </c>
      <c r="B43" s="191" t="s">
        <v>160</v>
      </c>
      <c r="C43" s="180">
        <v>0</v>
      </c>
      <c r="D43" s="181">
        <v>0</v>
      </c>
      <c r="E43" s="180">
        <v>0</v>
      </c>
      <c r="F43" s="180">
        <v>0</v>
      </c>
      <c r="G43" s="180">
        <v>0</v>
      </c>
      <c r="H43" s="181">
        <v>0</v>
      </c>
      <c r="I43" s="180">
        <v>0</v>
      </c>
      <c r="J43" s="181">
        <v>0</v>
      </c>
      <c r="K43" s="180">
        <v>0</v>
      </c>
      <c r="L43" s="181">
        <v>0</v>
      </c>
      <c r="M43" s="180">
        <v>51868</v>
      </c>
      <c r="N43" s="181">
        <v>4659.2600306136801</v>
      </c>
      <c r="O43" s="180">
        <v>51868</v>
      </c>
      <c r="P43" s="181">
        <v>4659.2600306136801</v>
      </c>
    </row>
    <row r="44" spans="1:16">
      <c r="A44" s="194">
        <v>14</v>
      </c>
      <c r="B44" s="193" t="s">
        <v>161</v>
      </c>
      <c r="C44" s="180">
        <v>0</v>
      </c>
      <c r="D44" s="181">
        <v>0</v>
      </c>
      <c r="E44" s="180">
        <v>0</v>
      </c>
      <c r="F44" s="180">
        <v>0</v>
      </c>
      <c r="G44" s="180">
        <v>2</v>
      </c>
      <c r="H44" s="181">
        <v>0.38010060000000001</v>
      </c>
      <c r="I44" s="180">
        <v>12426</v>
      </c>
      <c r="J44" s="181">
        <v>3261.2969898000097</v>
      </c>
      <c r="K44" s="180">
        <v>274842</v>
      </c>
      <c r="L44" s="181">
        <v>8521.4557238790003</v>
      </c>
      <c r="M44" s="180">
        <v>1504866</v>
      </c>
      <c r="N44" s="181">
        <v>24816.9231238828</v>
      </c>
      <c r="O44" s="180">
        <v>1792136</v>
      </c>
      <c r="P44" s="181">
        <v>36600.0559381618</v>
      </c>
    </row>
    <row r="45" spans="1:16">
      <c r="A45" s="194">
        <v>15</v>
      </c>
      <c r="B45" s="193" t="s">
        <v>162</v>
      </c>
      <c r="C45" s="180">
        <v>98</v>
      </c>
      <c r="D45" s="181">
        <v>285.818623957</v>
      </c>
      <c r="E45" s="180">
        <v>0</v>
      </c>
      <c r="F45" s="180">
        <v>0</v>
      </c>
      <c r="G45" s="180">
        <v>350</v>
      </c>
      <c r="H45" s="181">
        <v>7.13</v>
      </c>
      <c r="I45" s="180">
        <v>6240</v>
      </c>
      <c r="J45" s="181">
        <v>2082.2276240480001</v>
      </c>
      <c r="K45" s="180">
        <v>0</v>
      </c>
      <c r="L45" s="181">
        <v>0</v>
      </c>
      <c r="M45" s="180">
        <v>132027</v>
      </c>
      <c r="N45" s="181">
        <v>23037.294324704999</v>
      </c>
      <c r="O45" s="180">
        <v>138715</v>
      </c>
      <c r="P45" s="181">
        <v>25412.470572710001</v>
      </c>
    </row>
    <row r="46" spans="1:16">
      <c r="A46" s="194">
        <v>16</v>
      </c>
      <c r="B46" s="193" t="s">
        <v>45</v>
      </c>
      <c r="C46" s="180">
        <v>0</v>
      </c>
      <c r="D46" s="181">
        <v>0</v>
      </c>
      <c r="E46" s="180">
        <v>0</v>
      </c>
      <c r="F46" s="180">
        <v>0</v>
      </c>
      <c r="G46" s="180">
        <v>0</v>
      </c>
      <c r="H46" s="181">
        <v>0</v>
      </c>
      <c r="I46" s="180">
        <v>35491</v>
      </c>
      <c r="J46" s="181">
        <v>12202.425915041</v>
      </c>
      <c r="K46" s="180">
        <v>0</v>
      </c>
      <c r="L46" s="181">
        <v>0</v>
      </c>
      <c r="M46" s="180">
        <v>463520</v>
      </c>
      <c r="N46" s="181">
        <v>13482.052867076001</v>
      </c>
      <c r="O46" s="180">
        <v>499011</v>
      </c>
      <c r="P46" s="181">
        <v>25684.478782116999</v>
      </c>
    </row>
    <row r="47" spans="1:16">
      <c r="A47" s="194">
        <v>17</v>
      </c>
      <c r="B47" s="193" t="s">
        <v>163</v>
      </c>
      <c r="C47" s="180">
        <v>0</v>
      </c>
      <c r="D47" s="181">
        <v>0</v>
      </c>
      <c r="E47" s="180">
        <v>0</v>
      </c>
      <c r="F47" s="180">
        <v>0</v>
      </c>
      <c r="G47" s="180">
        <v>0</v>
      </c>
      <c r="H47" s="181">
        <v>0</v>
      </c>
      <c r="I47" s="180">
        <v>393</v>
      </c>
      <c r="J47" s="181">
        <v>124.93</v>
      </c>
      <c r="K47" s="180">
        <v>9939</v>
      </c>
      <c r="L47" s="181">
        <v>444.08</v>
      </c>
      <c r="M47" s="180">
        <v>28177</v>
      </c>
      <c r="N47" s="181">
        <v>8548.42</v>
      </c>
      <c r="O47" s="180">
        <v>38509</v>
      </c>
      <c r="P47" s="181">
        <v>9117.43</v>
      </c>
    </row>
    <row r="48" spans="1:16">
      <c r="A48" s="194">
        <v>18</v>
      </c>
      <c r="B48" s="193" t="s">
        <v>164</v>
      </c>
      <c r="C48" s="180">
        <v>0</v>
      </c>
      <c r="D48" s="181">
        <v>0</v>
      </c>
      <c r="E48" s="180">
        <v>0</v>
      </c>
      <c r="F48" s="180">
        <v>0</v>
      </c>
      <c r="G48" s="180">
        <v>0</v>
      </c>
      <c r="H48" s="181">
        <v>0</v>
      </c>
      <c r="I48" s="180">
        <v>0</v>
      </c>
      <c r="J48" s="181">
        <v>0</v>
      </c>
      <c r="K48" s="180">
        <v>0</v>
      </c>
      <c r="L48" s="181">
        <v>0</v>
      </c>
      <c r="M48" s="180">
        <v>285</v>
      </c>
      <c r="N48" s="181">
        <v>9.2753999999999994</v>
      </c>
      <c r="O48" s="180">
        <v>285</v>
      </c>
      <c r="P48" s="181">
        <v>9.2753999999999994</v>
      </c>
    </row>
    <row r="49" spans="1:16" ht="26.25">
      <c r="A49" s="185"/>
      <c r="B49" s="176" t="s">
        <v>69</v>
      </c>
      <c r="C49" s="186">
        <v>1798</v>
      </c>
      <c r="D49" s="187">
        <v>644.03672395700005</v>
      </c>
      <c r="E49" s="186">
        <v>0</v>
      </c>
      <c r="F49" s="186">
        <v>0</v>
      </c>
      <c r="G49" s="186">
        <v>713</v>
      </c>
      <c r="H49" s="187">
        <v>49.787421390999995</v>
      </c>
      <c r="I49" s="186">
        <v>70320</v>
      </c>
      <c r="J49" s="187">
        <v>22755.384120833012</v>
      </c>
      <c r="K49" s="186">
        <v>359185</v>
      </c>
      <c r="L49" s="187">
        <v>11652.099762229</v>
      </c>
      <c r="M49" s="186">
        <v>2388438</v>
      </c>
      <c r="N49" s="187">
        <v>106502.47626377098</v>
      </c>
      <c r="O49" s="186">
        <v>2820454</v>
      </c>
      <c r="P49" s="187">
        <v>141603.78429218094</v>
      </c>
    </row>
    <row r="50" spans="1:16" ht="26.25">
      <c r="A50" s="185" t="s">
        <v>70</v>
      </c>
      <c r="B50" s="176" t="s">
        <v>71</v>
      </c>
      <c r="C50" s="201"/>
      <c r="D50" s="181"/>
      <c r="E50" s="180"/>
      <c r="F50" s="180"/>
      <c r="G50" s="180"/>
      <c r="H50" s="181"/>
      <c r="I50" s="180"/>
      <c r="J50" s="181"/>
      <c r="K50" s="180"/>
      <c r="L50" s="181"/>
      <c r="M50" s="180"/>
      <c r="N50" s="181"/>
      <c r="O50" s="180"/>
      <c r="P50" s="181"/>
    </row>
    <row r="51" spans="1:16">
      <c r="A51" s="178">
        <v>1</v>
      </c>
      <c r="B51" s="195" t="s">
        <v>180</v>
      </c>
      <c r="C51" s="196">
        <v>0</v>
      </c>
      <c r="D51" s="197">
        <v>0</v>
      </c>
      <c r="E51" s="196">
        <v>0</v>
      </c>
      <c r="F51" s="196">
        <v>0</v>
      </c>
      <c r="G51" s="196">
        <v>49</v>
      </c>
      <c r="H51" s="197">
        <v>4.8499999999999996</v>
      </c>
      <c r="I51" s="196">
        <v>434</v>
      </c>
      <c r="J51" s="197">
        <v>126.86</v>
      </c>
      <c r="K51" s="196">
        <v>28375</v>
      </c>
      <c r="L51" s="197">
        <v>262.77</v>
      </c>
      <c r="M51" s="196">
        <v>16134</v>
      </c>
      <c r="N51" s="197">
        <v>195.36</v>
      </c>
      <c r="O51" s="196">
        <v>44992</v>
      </c>
      <c r="P51" s="197">
        <v>589.84</v>
      </c>
    </row>
    <row r="52" spans="1:16">
      <c r="A52" s="194">
        <v>2</v>
      </c>
      <c r="B52" s="198" t="s">
        <v>181</v>
      </c>
      <c r="C52" s="196">
        <v>0</v>
      </c>
      <c r="D52" s="197">
        <v>0</v>
      </c>
      <c r="E52" s="196">
        <v>0</v>
      </c>
      <c r="F52" s="196">
        <v>0</v>
      </c>
      <c r="G52" s="196">
        <v>5</v>
      </c>
      <c r="H52" s="197">
        <v>0.66</v>
      </c>
      <c r="I52" s="196">
        <v>596</v>
      </c>
      <c r="J52" s="197">
        <v>134.69999999999999</v>
      </c>
      <c r="K52" s="196">
        <v>22467</v>
      </c>
      <c r="L52" s="197">
        <v>375.67</v>
      </c>
      <c r="M52" s="196">
        <v>17977</v>
      </c>
      <c r="N52" s="197">
        <v>665.26</v>
      </c>
      <c r="O52" s="196">
        <v>41045</v>
      </c>
      <c r="P52" s="197">
        <v>1176.29</v>
      </c>
    </row>
    <row r="53" spans="1:16">
      <c r="A53" s="194">
        <v>3</v>
      </c>
      <c r="B53" s="198" t="s">
        <v>182</v>
      </c>
      <c r="C53" s="196">
        <v>0</v>
      </c>
      <c r="D53" s="197">
        <v>0</v>
      </c>
      <c r="E53" s="196">
        <v>0</v>
      </c>
      <c r="F53" s="196">
        <v>0</v>
      </c>
      <c r="G53" s="196">
        <v>0</v>
      </c>
      <c r="H53" s="197">
        <v>0</v>
      </c>
      <c r="I53" s="196">
        <v>1767</v>
      </c>
      <c r="J53" s="197">
        <v>85.902000000000001</v>
      </c>
      <c r="K53" s="196">
        <v>11793</v>
      </c>
      <c r="L53" s="197">
        <v>123.47</v>
      </c>
      <c r="M53" s="196">
        <v>101921</v>
      </c>
      <c r="N53" s="197">
        <v>835.09699999999998</v>
      </c>
      <c r="O53" s="196">
        <v>115481</v>
      </c>
      <c r="P53" s="197">
        <v>1044.4690000000001</v>
      </c>
    </row>
    <row r="54" spans="1:16" ht="26.25">
      <c r="A54" s="185"/>
      <c r="B54" s="176" t="s">
        <v>72</v>
      </c>
      <c r="C54" s="173">
        <v>0</v>
      </c>
      <c r="D54" s="199">
        <v>0</v>
      </c>
      <c r="E54" s="173">
        <v>0</v>
      </c>
      <c r="F54" s="173">
        <v>0</v>
      </c>
      <c r="G54" s="173">
        <v>54</v>
      </c>
      <c r="H54" s="199">
        <v>5.51</v>
      </c>
      <c r="I54" s="173">
        <v>2797</v>
      </c>
      <c r="J54" s="199">
        <v>347.46199999999999</v>
      </c>
      <c r="K54" s="173">
        <v>62635</v>
      </c>
      <c r="L54" s="199">
        <v>761.91</v>
      </c>
      <c r="M54" s="173">
        <v>136032</v>
      </c>
      <c r="N54" s="199">
        <v>1695.7170000000001</v>
      </c>
      <c r="O54" s="173">
        <v>201518</v>
      </c>
      <c r="P54" s="199">
        <v>2810.5990000000002</v>
      </c>
    </row>
    <row r="55" spans="1:16" ht="26.25">
      <c r="A55" s="176" t="s">
        <v>73</v>
      </c>
      <c r="B55" s="200"/>
      <c r="C55" s="173">
        <v>12634</v>
      </c>
      <c r="D55" s="199">
        <v>967.57342395699993</v>
      </c>
      <c r="E55" s="173">
        <v>0</v>
      </c>
      <c r="F55" s="173">
        <v>0</v>
      </c>
      <c r="G55" s="173">
        <v>10883</v>
      </c>
      <c r="H55" s="199">
        <v>1623.6345880910001</v>
      </c>
      <c r="I55" s="173">
        <v>287914</v>
      </c>
      <c r="J55" s="199">
        <v>59413.609736023005</v>
      </c>
      <c r="K55" s="173">
        <v>1068098</v>
      </c>
      <c r="L55" s="199">
        <v>31449.82903089</v>
      </c>
      <c r="M55" s="173">
        <v>3018301</v>
      </c>
      <c r="N55" s="199">
        <v>242431.14299179171</v>
      </c>
      <c r="O55" s="173">
        <v>4397830</v>
      </c>
      <c r="P55" s="199">
        <v>335885.78977075266</v>
      </c>
    </row>
    <row r="56" spans="1:16" ht="26.25">
      <c r="A56" s="176" t="s">
        <v>200</v>
      </c>
      <c r="B56" s="176"/>
      <c r="C56" s="173">
        <v>12634</v>
      </c>
      <c r="D56" s="199">
        <v>967.57342395699993</v>
      </c>
      <c r="E56" s="173">
        <v>0</v>
      </c>
      <c r="F56" s="173">
        <v>0</v>
      </c>
      <c r="G56" s="173">
        <v>10937</v>
      </c>
      <c r="H56" s="199">
        <v>1629.1445880910001</v>
      </c>
      <c r="I56" s="173">
        <v>290711</v>
      </c>
      <c r="J56" s="199">
        <v>59761.071736023005</v>
      </c>
      <c r="K56" s="173">
        <v>1130733</v>
      </c>
      <c r="L56" s="199">
        <v>32211.739030889999</v>
      </c>
      <c r="M56" s="173">
        <v>3154333</v>
      </c>
      <c r="N56" s="199">
        <v>244126.85999179169</v>
      </c>
      <c r="O56" s="173">
        <v>4599348</v>
      </c>
      <c r="P56" s="199">
        <v>338696.38877075264</v>
      </c>
    </row>
    <row r="57" spans="1:16" ht="26.25">
      <c r="A57" s="185" t="s">
        <v>75</v>
      </c>
      <c r="B57" s="176" t="s">
        <v>76</v>
      </c>
      <c r="C57" s="201"/>
      <c r="D57" s="181"/>
      <c r="E57" s="180"/>
      <c r="F57" s="180"/>
      <c r="G57" s="180"/>
      <c r="H57" s="181"/>
      <c r="I57" s="180"/>
      <c r="J57" s="181"/>
      <c r="K57" s="180"/>
      <c r="L57" s="181"/>
      <c r="M57" s="180"/>
      <c r="N57" s="181"/>
      <c r="O57" s="180"/>
      <c r="P57" s="181"/>
    </row>
    <row r="58" spans="1:16">
      <c r="A58" s="194">
        <v>1</v>
      </c>
      <c r="B58" s="198" t="s">
        <v>168</v>
      </c>
      <c r="C58" s="196">
        <v>0</v>
      </c>
      <c r="D58" s="197">
        <v>0</v>
      </c>
      <c r="E58" s="196">
        <v>0</v>
      </c>
      <c r="F58" s="196">
        <v>0</v>
      </c>
      <c r="G58" s="196">
        <v>0</v>
      </c>
      <c r="H58" s="197">
        <v>0</v>
      </c>
      <c r="I58" s="196">
        <v>0</v>
      </c>
      <c r="J58" s="197">
        <v>0</v>
      </c>
      <c r="K58" s="196">
        <v>0</v>
      </c>
      <c r="L58" s="197">
        <v>0</v>
      </c>
      <c r="M58" s="196">
        <v>0</v>
      </c>
      <c r="N58" s="197">
        <v>0</v>
      </c>
      <c r="O58" s="196">
        <v>0</v>
      </c>
      <c r="P58" s="197">
        <v>0</v>
      </c>
    </row>
    <row r="59" spans="1:16">
      <c r="A59" s="194">
        <v>2</v>
      </c>
      <c r="B59" s="198" t="s">
        <v>169</v>
      </c>
      <c r="C59" s="196">
        <v>0</v>
      </c>
      <c r="D59" s="197">
        <v>0</v>
      </c>
      <c r="E59" s="196">
        <v>0</v>
      </c>
      <c r="F59" s="196">
        <v>0</v>
      </c>
      <c r="G59" s="196">
        <v>45</v>
      </c>
      <c r="H59" s="197">
        <v>2.9800999999999997</v>
      </c>
      <c r="I59" s="196">
        <v>1812</v>
      </c>
      <c r="J59" s="197">
        <v>198.1439</v>
      </c>
      <c r="K59" s="196">
        <v>45128</v>
      </c>
      <c r="L59" s="197">
        <v>677.51330000000007</v>
      </c>
      <c r="M59" s="196">
        <v>1195826</v>
      </c>
      <c r="N59" s="197">
        <v>11900.124599999999</v>
      </c>
      <c r="O59" s="196">
        <v>1242811</v>
      </c>
      <c r="P59" s="197">
        <v>12778.7619</v>
      </c>
    </row>
    <row r="60" spans="1:16">
      <c r="A60" s="194">
        <v>3</v>
      </c>
      <c r="B60" s="198" t="s">
        <v>170</v>
      </c>
      <c r="C60" s="196">
        <v>0</v>
      </c>
      <c r="D60" s="197">
        <v>0</v>
      </c>
      <c r="E60" s="196">
        <v>0</v>
      </c>
      <c r="F60" s="196">
        <v>0</v>
      </c>
      <c r="G60" s="196">
        <v>0</v>
      </c>
      <c r="H60" s="197">
        <v>0</v>
      </c>
      <c r="I60" s="196">
        <v>0</v>
      </c>
      <c r="J60" s="197">
        <v>0</v>
      </c>
      <c r="K60" s="196">
        <v>0</v>
      </c>
      <c r="L60" s="197">
        <v>0</v>
      </c>
      <c r="M60" s="196">
        <v>1</v>
      </c>
      <c r="N60" s="197">
        <v>170.58</v>
      </c>
      <c r="O60" s="196">
        <v>1</v>
      </c>
      <c r="P60" s="197">
        <v>170.58</v>
      </c>
    </row>
    <row r="61" spans="1:16" ht="26.25">
      <c r="A61" s="178"/>
      <c r="B61" s="195" t="s">
        <v>171</v>
      </c>
      <c r="C61" s="173">
        <v>0</v>
      </c>
      <c r="D61" s="199">
        <v>0</v>
      </c>
      <c r="E61" s="173">
        <v>0</v>
      </c>
      <c r="F61" s="173">
        <v>0</v>
      </c>
      <c r="G61" s="173">
        <v>45</v>
      </c>
      <c r="H61" s="199">
        <v>2.9800999999999997</v>
      </c>
      <c r="I61" s="173">
        <v>1812</v>
      </c>
      <c r="J61" s="199">
        <v>198.1439</v>
      </c>
      <c r="K61" s="173">
        <v>45128</v>
      </c>
      <c r="L61" s="199">
        <v>677.51330000000007</v>
      </c>
      <c r="M61" s="173">
        <v>1195827</v>
      </c>
      <c r="N61" s="199">
        <v>12070.704599999999</v>
      </c>
      <c r="O61" s="173">
        <v>1242812</v>
      </c>
      <c r="P61" s="199">
        <v>12949.341899999999</v>
      </c>
    </row>
    <row r="62" spans="1:16">
      <c r="A62" s="194" t="s">
        <v>77</v>
      </c>
      <c r="B62" s="198" t="s">
        <v>172</v>
      </c>
      <c r="C62" s="196">
        <v>0</v>
      </c>
      <c r="D62" s="197">
        <v>0</v>
      </c>
      <c r="E62" s="196">
        <v>0</v>
      </c>
      <c r="F62" s="196">
        <v>0</v>
      </c>
      <c r="G62" s="196">
        <v>0</v>
      </c>
      <c r="H62" s="197">
        <v>0</v>
      </c>
      <c r="I62" s="196">
        <v>0</v>
      </c>
      <c r="J62" s="197">
        <v>0</v>
      </c>
      <c r="K62" s="196">
        <v>0</v>
      </c>
      <c r="L62" s="197">
        <v>0</v>
      </c>
      <c r="M62" s="196">
        <v>0</v>
      </c>
      <c r="N62" s="197">
        <v>0</v>
      </c>
      <c r="O62" s="196">
        <v>0</v>
      </c>
      <c r="P62" s="197">
        <v>0</v>
      </c>
    </row>
    <row r="63" spans="1:16" ht="26.25">
      <c r="A63" s="202"/>
      <c r="B63" s="203" t="s">
        <v>78</v>
      </c>
      <c r="C63" s="173">
        <v>0</v>
      </c>
      <c r="D63" s="199">
        <v>0</v>
      </c>
      <c r="E63" s="173">
        <v>0</v>
      </c>
      <c r="F63" s="173">
        <v>0</v>
      </c>
      <c r="G63" s="173">
        <v>0</v>
      </c>
      <c r="H63" s="199">
        <v>0</v>
      </c>
      <c r="I63" s="173">
        <v>0</v>
      </c>
      <c r="J63" s="199">
        <v>0</v>
      </c>
      <c r="K63" s="173">
        <v>0</v>
      </c>
      <c r="L63" s="199">
        <v>0</v>
      </c>
      <c r="M63" s="173">
        <v>0</v>
      </c>
      <c r="N63" s="199">
        <v>0</v>
      </c>
      <c r="O63" s="173">
        <v>0</v>
      </c>
      <c r="P63" s="199">
        <v>0</v>
      </c>
    </row>
    <row r="64" spans="1:16" ht="26.25">
      <c r="A64" s="194" t="s">
        <v>79</v>
      </c>
      <c r="B64" s="203" t="s">
        <v>80</v>
      </c>
      <c r="C64" s="173"/>
      <c r="D64" s="199"/>
      <c r="E64" s="173"/>
      <c r="F64" s="173"/>
      <c r="G64" s="173"/>
      <c r="H64" s="199"/>
      <c r="I64" s="173"/>
      <c r="J64" s="199"/>
      <c r="K64" s="173"/>
      <c r="L64" s="199"/>
      <c r="M64" s="173"/>
      <c r="N64" s="199"/>
      <c r="O64" s="173"/>
      <c r="P64" s="199"/>
    </row>
    <row r="65" spans="1:16" ht="26.25">
      <c r="A65" s="194">
        <v>1</v>
      </c>
      <c r="B65" s="203" t="s">
        <v>173</v>
      </c>
      <c r="C65" s="173">
        <v>0</v>
      </c>
      <c r="D65" s="199">
        <v>0</v>
      </c>
      <c r="E65" s="173">
        <v>0</v>
      </c>
      <c r="F65" s="173">
        <v>0</v>
      </c>
      <c r="G65" s="173">
        <v>0</v>
      </c>
      <c r="H65" s="199">
        <v>0</v>
      </c>
      <c r="I65" s="173">
        <v>0</v>
      </c>
      <c r="J65" s="199">
        <v>0</v>
      </c>
      <c r="K65" s="173">
        <v>0</v>
      </c>
      <c r="L65" s="199">
        <v>0</v>
      </c>
      <c r="M65" s="173">
        <v>5369</v>
      </c>
      <c r="N65" s="199">
        <v>190.14</v>
      </c>
      <c r="O65" s="173">
        <v>5369</v>
      </c>
      <c r="P65" s="199">
        <v>190.14</v>
      </c>
    </row>
    <row r="66" spans="1:16" ht="26.25">
      <c r="A66" s="194">
        <v>2</v>
      </c>
      <c r="B66" s="203" t="s">
        <v>174</v>
      </c>
      <c r="C66" s="173">
        <v>13326</v>
      </c>
      <c r="D66" s="199">
        <v>13.03</v>
      </c>
      <c r="E66" s="173">
        <v>0</v>
      </c>
      <c r="F66" s="173">
        <v>0</v>
      </c>
      <c r="G66" s="173">
        <v>22010</v>
      </c>
      <c r="H66" s="199">
        <v>18.12</v>
      </c>
      <c r="I66" s="173">
        <v>10427</v>
      </c>
      <c r="J66" s="199">
        <v>31.03</v>
      </c>
      <c r="K66" s="173">
        <v>0</v>
      </c>
      <c r="L66" s="199">
        <v>0</v>
      </c>
      <c r="M66" s="173">
        <v>92352</v>
      </c>
      <c r="N66" s="199">
        <v>188.34</v>
      </c>
      <c r="O66" s="173">
        <v>138115</v>
      </c>
      <c r="P66" s="199">
        <v>250.52</v>
      </c>
    </row>
    <row r="67" spans="1:16" ht="26.25">
      <c r="A67" s="202"/>
      <c r="B67" s="195" t="s">
        <v>208</v>
      </c>
      <c r="C67" s="173">
        <v>13326</v>
      </c>
      <c r="D67" s="199">
        <v>13.03</v>
      </c>
      <c r="E67" s="173">
        <v>0</v>
      </c>
      <c r="F67" s="173">
        <v>0</v>
      </c>
      <c r="G67" s="173">
        <v>22010</v>
      </c>
      <c r="H67" s="199">
        <v>18.12</v>
      </c>
      <c r="I67" s="173">
        <v>10427</v>
      </c>
      <c r="J67" s="199">
        <v>31.03</v>
      </c>
      <c r="K67" s="173">
        <v>0</v>
      </c>
      <c r="L67" s="199">
        <v>0</v>
      </c>
      <c r="M67" s="173">
        <v>97721</v>
      </c>
      <c r="N67" s="199">
        <v>378.48</v>
      </c>
      <c r="O67" s="173">
        <v>143484</v>
      </c>
      <c r="P67" s="199">
        <v>440.66</v>
      </c>
    </row>
    <row r="68" spans="1:16" ht="26.25">
      <c r="A68" s="202"/>
      <c r="B68" s="203" t="s">
        <v>82</v>
      </c>
      <c r="C68" s="173">
        <v>25960</v>
      </c>
      <c r="D68" s="199">
        <v>980.6034239569999</v>
      </c>
      <c r="E68" s="173">
        <v>0</v>
      </c>
      <c r="F68" s="173">
        <v>0</v>
      </c>
      <c r="G68" s="173">
        <v>32992</v>
      </c>
      <c r="H68" s="199">
        <v>1650.2446880910002</v>
      </c>
      <c r="I68" s="173">
        <v>302950</v>
      </c>
      <c r="J68" s="199">
        <v>59990.245636023006</v>
      </c>
      <c r="K68" s="173">
        <v>1175861</v>
      </c>
      <c r="L68" s="199">
        <v>32889.252330889998</v>
      </c>
      <c r="M68" s="173">
        <v>4447881</v>
      </c>
      <c r="N68" s="199">
        <v>256576.04459179169</v>
      </c>
      <c r="O68" s="173">
        <v>5985644</v>
      </c>
      <c r="P68" s="199">
        <v>352086.39067075262</v>
      </c>
    </row>
    <row r="69" spans="1:16" ht="26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</row>
    <row r="70" spans="1:16" ht="26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</row>
    <row r="71" spans="1:16" ht="26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</row>
    <row r="72" spans="1:16" ht="26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</row>
    <row r="73" spans="1:16" ht="26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</row>
    <row r="74" spans="1:16" ht="26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</row>
    <row r="75" spans="1:16" ht="26.25">
      <c r="A75" s="159"/>
      <c r="B75" s="159"/>
      <c r="C75" s="159"/>
      <c r="D75" s="159"/>
      <c r="E75" s="159"/>
      <c r="F75" s="159"/>
      <c r="G75" s="159"/>
      <c r="H75" s="159"/>
      <c r="I75" s="184">
        <v>100</v>
      </c>
      <c r="J75" s="159"/>
      <c r="K75" s="159"/>
      <c r="L75" s="159"/>
      <c r="M75" s="159"/>
      <c r="N75" s="159"/>
      <c r="O75" s="159"/>
      <c r="P75" s="159"/>
    </row>
    <row r="76" spans="1:16" ht="26.2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</row>
    <row r="77" spans="1:16" ht="26.2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</row>
    <row r="78" spans="1:16" ht="26.2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</row>
  </sheetData>
  <mergeCells count="12">
    <mergeCell ref="O3:P3"/>
    <mergeCell ref="A12:B12"/>
    <mergeCell ref="A1:P1"/>
    <mergeCell ref="A2:P2"/>
    <mergeCell ref="A3:A4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2"/>
  <sheetViews>
    <sheetView zoomScale="115" zoomScaleNormal="115" workbookViewId="0">
      <selection activeCell="N4" sqref="N4"/>
    </sheetView>
  </sheetViews>
  <sheetFormatPr defaultRowHeight="15"/>
  <cols>
    <col min="1" max="1" width="11.7109375" style="210" bestFit="1" customWidth="1"/>
    <col min="2" max="2" width="25.5703125" style="210" customWidth="1"/>
    <col min="3" max="3" width="22" style="210" customWidth="1"/>
    <col min="4" max="4" width="15.28515625" style="210" customWidth="1"/>
    <col min="5" max="5" width="14.28515625" style="210" customWidth="1"/>
    <col min="6" max="6" width="19.140625" style="210" customWidth="1"/>
    <col min="7" max="8" width="21" style="210" customWidth="1"/>
    <col min="9" max="9" width="15.7109375" style="210" customWidth="1"/>
    <col min="10" max="10" width="14.7109375" style="210" customWidth="1"/>
    <col min="11" max="11" width="15.28515625" style="210" customWidth="1"/>
    <col min="12" max="12" width="14" style="210" customWidth="1"/>
    <col min="13" max="13" width="13.85546875" style="210" customWidth="1"/>
    <col min="14" max="14" width="16.42578125" style="210" customWidth="1"/>
    <col min="15" max="15" width="17.5703125" style="210" customWidth="1"/>
    <col min="16" max="16" width="18.5703125" style="210" customWidth="1"/>
    <col min="17" max="17" width="15" style="210" customWidth="1"/>
    <col min="18" max="18" width="15.28515625" style="210" customWidth="1"/>
    <col min="19" max="19" width="14.28515625" style="210" customWidth="1"/>
    <col min="20" max="20" width="18.28515625" style="210" customWidth="1"/>
    <col min="21" max="21" width="11.42578125" style="210" customWidth="1"/>
    <col min="22" max="16384" width="9.140625" style="210"/>
  </cols>
  <sheetData>
    <row r="1" spans="1:20" ht="18">
      <c r="A1" s="208"/>
      <c r="B1" s="208"/>
      <c r="C1" s="208"/>
      <c r="D1" s="208"/>
      <c r="E1" s="208"/>
      <c r="F1" s="208"/>
      <c r="G1" s="208"/>
      <c r="H1" s="208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8">
      <c r="A2" s="208" t="s">
        <v>215</v>
      </c>
      <c r="B2" s="208"/>
      <c r="C2" s="208"/>
      <c r="D2" s="208"/>
      <c r="E2" s="208"/>
      <c r="F2" s="208"/>
      <c r="G2" s="208"/>
      <c r="H2" s="208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8">
      <c r="A3" s="211"/>
      <c r="B3" s="211"/>
      <c r="C3" s="211"/>
      <c r="D3" s="211"/>
      <c r="E3" s="211"/>
      <c r="F3" s="211"/>
      <c r="G3" s="211"/>
      <c r="H3" s="211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ht="18">
      <c r="A4" s="213"/>
      <c r="B4" s="213"/>
      <c r="C4" s="213"/>
      <c r="D4" s="213"/>
      <c r="E4" s="213"/>
      <c r="F4" s="213"/>
      <c r="G4" s="213"/>
      <c r="H4" s="213"/>
    </row>
    <row r="5" spans="1:20" ht="38.25" customHeight="1">
      <c r="A5" s="214" t="s">
        <v>50</v>
      </c>
      <c r="B5" s="215" t="s">
        <v>51</v>
      </c>
      <c r="C5" s="216" t="s">
        <v>216</v>
      </c>
      <c r="D5" s="217"/>
      <c r="E5" s="35"/>
      <c r="F5" s="35"/>
      <c r="G5" s="35"/>
      <c r="H5" s="218"/>
      <c r="I5" s="216" t="s">
        <v>217</v>
      </c>
      <c r="J5" s="217"/>
      <c r="K5" s="35"/>
      <c r="L5" s="35"/>
      <c r="M5" s="35"/>
      <c r="N5" s="218"/>
      <c r="O5" s="216" t="s">
        <v>209</v>
      </c>
      <c r="P5" s="217"/>
      <c r="Q5" s="35"/>
      <c r="R5" s="35"/>
      <c r="S5" s="35"/>
      <c r="T5" s="218"/>
    </row>
    <row r="6" spans="1:20" ht="18">
      <c r="A6" s="219"/>
      <c r="B6" s="220"/>
      <c r="C6" s="221" t="s">
        <v>210</v>
      </c>
      <c r="D6" s="221"/>
      <c r="E6" s="221" t="s">
        <v>211</v>
      </c>
      <c r="F6" s="221"/>
      <c r="G6" s="221" t="s">
        <v>212</v>
      </c>
      <c r="H6" s="221"/>
      <c r="I6" s="221" t="s">
        <v>210</v>
      </c>
      <c r="J6" s="221"/>
      <c r="K6" s="221" t="s">
        <v>211</v>
      </c>
      <c r="L6" s="221"/>
      <c r="M6" s="221" t="s">
        <v>212</v>
      </c>
      <c r="N6" s="221"/>
      <c r="O6" s="221" t="s">
        <v>210</v>
      </c>
      <c r="P6" s="221"/>
      <c r="Q6" s="221" t="s">
        <v>211</v>
      </c>
      <c r="R6" s="221"/>
      <c r="S6" s="221" t="s">
        <v>212</v>
      </c>
      <c r="T6" s="221"/>
    </row>
    <row r="7" spans="1:20" ht="18">
      <c r="A7" s="222"/>
      <c r="B7" s="223"/>
      <c r="C7" s="224" t="s">
        <v>195</v>
      </c>
      <c r="D7" s="224" t="s">
        <v>196</v>
      </c>
      <c r="E7" s="224" t="s">
        <v>195</v>
      </c>
      <c r="F7" s="224" t="s">
        <v>196</v>
      </c>
      <c r="G7" s="224" t="s">
        <v>195</v>
      </c>
      <c r="H7" s="225" t="s">
        <v>196</v>
      </c>
      <c r="I7" s="224" t="s">
        <v>195</v>
      </c>
      <c r="J7" s="224" t="s">
        <v>196</v>
      </c>
      <c r="K7" s="224" t="s">
        <v>195</v>
      </c>
      <c r="L7" s="224" t="s">
        <v>196</v>
      </c>
      <c r="M7" s="224" t="s">
        <v>195</v>
      </c>
      <c r="N7" s="225" t="s">
        <v>196</v>
      </c>
      <c r="O7" s="224" t="s">
        <v>195</v>
      </c>
      <c r="P7" s="224" t="s">
        <v>196</v>
      </c>
      <c r="Q7" s="224" t="s">
        <v>195</v>
      </c>
      <c r="R7" s="224" t="s">
        <v>196</v>
      </c>
      <c r="S7" s="224" t="s">
        <v>195</v>
      </c>
      <c r="T7" s="225" t="s">
        <v>196</v>
      </c>
    </row>
    <row r="8" spans="1:20" ht="18">
      <c r="A8" s="226" t="s">
        <v>62</v>
      </c>
      <c r="B8" s="227" t="s">
        <v>63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229"/>
      <c r="Q8" s="229"/>
      <c r="R8" s="229"/>
      <c r="S8" s="229"/>
      <c r="T8" s="229"/>
    </row>
    <row r="9" spans="1:20" ht="18">
      <c r="A9" s="226">
        <v>1</v>
      </c>
      <c r="B9" s="230" t="s">
        <v>136</v>
      </c>
      <c r="C9" s="229">
        <v>463261</v>
      </c>
      <c r="D9" s="229">
        <v>5002.5</v>
      </c>
      <c r="E9" s="229">
        <v>97273</v>
      </c>
      <c r="F9" s="229">
        <v>1560.9</v>
      </c>
      <c r="G9" s="229">
        <v>13927</v>
      </c>
      <c r="H9" s="229">
        <v>12.99</v>
      </c>
      <c r="I9" s="229">
        <v>366269</v>
      </c>
      <c r="J9" s="229">
        <v>4173</v>
      </c>
      <c r="K9" s="229">
        <v>96766</v>
      </c>
      <c r="L9" s="229">
        <v>1585.36</v>
      </c>
      <c r="M9" s="229">
        <v>13324</v>
      </c>
      <c r="N9" s="229">
        <v>12.36</v>
      </c>
      <c r="O9" s="229">
        <v>-96992</v>
      </c>
      <c r="P9" s="229">
        <v>-829.5</v>
      </c>
      <c r="Q9" s="229">
        <v>-507</v>
      </c>
      <c r="R9" s="229">
        <v>24.46</v>
      </c>
      <c r="S9" s="229">
        <v>-603</v>
      </c>
      <c r="T9" s="229">
        <v>-0.63</v>
      </c>
    </row>
    <row r="10" spans="1:20" ht="18">
      <c r="A10" s="226">
        <v>2</v>
      </c>
      <c r="B10" s="230" t="s">
        <v>11</v>
      </c>
      <c r="C10" s="229">
        <v>195550</v>
      </c>
      <c r="D10" s="229">
        <v>6151.68</v>
      </c>
      <c r="E10" s="229">
        <v>20676</v>
      </c>
      <c r="F10" s="229">
        <v>508.4</v>
      </c>
      <c r="G10" s="229">
        <v>456</v>
      </c>
      <c r="H10" s="229">
        <v>0.81</v>
      </c>
      <c r="I10" s="229">
        <v>195964</v>
      </c>
      <c r="J10" s="229">
        <v>6516.44</v>
      </c>
      <c r="K10" s="229">
        <v>20662</v>
      </c>
      <c r="L10" s="229">
        <v>568.86</v>
      </c>
      <c r="M10" s="229">
        <v>456</v>
      </c>
      <c r="N10" s="229">
        <v>0.81</v>
      </c>
      <c r="O10" s="229">
        <v>414</v>
      </c>
      <c r="P10" s="229">
        <v>364.76</v>
      </c>
      <c r="Q10" s="229">
        <v>-14</v>
      </c>
      <c r="R10" s="229">
        <v>60.46</v>
      </c>
      <c r="S10" s="229">
        <v>0</v>
      </c>
      <c r="T10" s="229">
        <v>0</v>
      </c>
    </row>
    <row r="11" spans="1:20" ht="18">
      <c r="A11" s="226">
        <v>3</v>
      </c>
      <c r="B11" s="230" t="s">
        <v>13</v>
      </c>
      <c r="C11" s="229">
        <v>295831</v>
      </c>
      <c r="D11" s="229">
        <v>3869.87</v>
      </c>
      <c r="E11" s="229">
        <v>58231</v>
      </c>
      <c r="F11" s="229">
        <v>1182.05</v>
      </c>
      <c r="G11" s="229">
        <v>1117</v>
      </c>
      <c r="H11" s="229">
        <v>7.21</v>
      </c>
      <c r="I11" s="229">
        <v>270319</v>
      </c>
      <c r="J11" s="229">
        <v>4427.04</v>
      </c>
      <c r="K11" s="229">
        <v>58275</v>
      </c>
      <c r="L11" s="229">
        <v>1182.6199999999999</v>
      </c>
      <c r="M11" s="229">
        <v>1123</v>
      </c>
      <c r="N11" s="229">
        <v>7.25</v>
      </c>
      <c r="O11" s="229">
        <v>-25512</v>
      </c>
      <c r="P11" s="229">
        <v>557.16999999999996</v>
      </c>
      <c r="Q11" s="229">
        <v>44</v>
      </c>
      <c r="R11" s="229">
        <v>0.56999999999999995</v>
      </c>
      <c r="S11" s="229">
        <v>6</v>
      </c>
      <c r="T11" s="229">
        <v>0.04</v>
      </c>
    </row>
    <row r="12" spans="1:20" ht="18">
      <c r="A12" s="226">
        <v>4</v>
      </c>
      <c r="B12" s="230" t="s">
        <v>8</v>
      </c>
      <c r="C12" s="229">
        <v>752090</v>
      </c>
      <c r="D12" s="229">
        <v>6927.01</v>
      </c>
      <c r="E12" s="229">
        <v>291529</v>
      </c>
      <c r="F12" s="229">
        <v>4101.66</v>
      </c>
      <c r="G12" s="229">
        <v>9181</v>
      </c>
      <c r="H12" s="229">
        <v>592.65</v>
      </c>
      <c r="I12" s="229">
        <v>758321</v>
      </c>
      <c r="J12" s="229">
        <v>6974.29</v>
      </c>
      <c r="K12" s="229">
        <v>293542</v>
      </c>
      <c r="L12" s="229">
        <v>4213.6400000000003</v>
      </c>
      <c r="M12" s="229">
        <v>8345</v>
      </c>
      <c r="N12" s="229">
        <v>624.53</v>
      </c>
      <c r="O12" s="229">
        <v>6231</v>
      </c>
      <c r="P12" s="229">
        <v>47.28</v>
      </c>
      <c r="Q12" s="229">
        <v>2013</v>
      </c>
      <c r="R12" s="229">
        <v>111.98</v>
      </c>
      <c r="S12" s="229">
        <v>-836</v>
      </c>
      <c r="T12" s="229">
        <v>31.88</v>
      </c>
    </row>
    <row r="13" spans="1:20" ht="18">
      <c r="A13" s="226">
        <v>5</v>
      </c>
      <c r="B13" s="230" t="s">
        <v>9</v>
      </c>
      <c r="C13" s="229">
        <v>381098</v>
      </c>
      <c r="D13" s="229">
        <v>5028.32</v>
      </c>
      <c r="E13" s="229">
        <v>39685</v>
      </c>
      <c r="F13" s="229">
        <v>445.81</v>
      </c>
      <c r="G13" s="229">
        <v>419</v>
      </c>
      <c r="H13" s="229">
        <v>0.34</v>
      </c>
      <c r="I13" s="229">
        <v>403167</v>
      </c>
      <c r="J13" s="229">
        <v>5215.6000000000004</v>
      </c>
      <c r="K13" s="229">
        <v>27404</v>
      </c>
      <c r="L13" s="229">
        <v>452.25</v>
      </c>
      <c r="M13" s="229">
        <v>405</v>
      </c>
      <c r="N13" s="229">
        <v>0.33</v>
      </c>
      <c r="O13" s="229">
        <v>22069</v>
      </c>
      <c r="P13" s="229">
        <v>187.28</v>
      </c>
      <c r="Q13" s="229">
        <v>-12281</v>
      </c>
      <c r="R13" s="229">
        <v>6.44</v>
      </c>
      <c r="S13" s="229">
        <v>-14</v>
      </c>
      <c r="T13" s="229">
        <v>-0.01</v>
      </c>
    </row>
    <row r="14" spans="1:20" ht="18">
      <c r="A14" s="226"/>
      <c r="B14" s="231" t="s">
        <v>64</v>
      </c>
      <c r="C14" s="232">
        <v>2087830</v>
      </c>
      <c r="D14" s="232">
        <v>26979.38</v>
      </c>
      <c r="E14" s="232">
        <v>507394</v>
      </c>
      <c r="F14" s="232">
        <v>7798.82</v>
      </c>
      <c r="G14" s="232">
        <v>25100</v>
      </c>
      <c r="H14" s="232">
        <v>614</v>
      </c>
      <c r="I14" s="232">
        <v>1994040</v>
      </c>
      <c r="J14" s="232">
        <v>27306.37</v>
      </c>
      <c r="K14" s="232">
        <v>496649</v>
      </c>
      <c r="L14" s="232">
        <v>8002.73</v>
      </c>
      <c r="M14" s="232">
        <v>23653</v>
      </c>
      <c r="N14" s="232">
        <v>645.28</v>
      </c>
      <c r="O14" s="232">
        <v>-93790</v>
      </c>
      <c r="P14" s="232">
        <v>326.99</v>
      </c>
      <c r="Q14" s="232">
        <v>-10745</v>
      </c>
      <c r="R14" s="232">
        <v>203.91</v>
      </c>
      <c r="S14" s="232">
        <v>-1447</v>
      </c>
      <c r="T14" s="232">
        <v>31.28</v>
      </c>
    </row>
    <row r="15" spans="1:20" ht="18">
      <c r="A15" s="233" t="s">
        <v>65</v>
      </c>
      <c r="B15" s="234"/>
      <c r="C15" s="229"/>
      <c r="D15" s="229">
        <v>0</v>
      </c>
      <c r="E15" s="229"/>
      <c r="F15" s="229">
        <v>0</v>
      </c>
      <c r="G15" s="229"/>
      <c r="H15" s="229">
        <v>0</v>
      </c>
      <c r="I15" s="229"/>
      <c r="J15" s="229">
        <v>0</v>
      </c>
      <c r="K15" s="229"/>
      <c r="L15" s="229">
        <v>0</v>
      </c>
      <c r="M15" s="229"/>
      <c r="N15" s="229">
        <v>0</v>
      </c>
      <c r="O15" s="229"/>
      <c r="P15" s="229">
        <v>0</v>
      </c>
      <c r="Q15" s="229"/>
      <c r="R15" s="229">
        <v>0</v>
      </c>
      <c r="S15" s="229"/>
      <c r="T15" s="229">
        <v>0</v>
      </c>
    </row>
    <row r="16" spans="1:20" ht="18">
      <c r="A16" s="235">
        <v>1</v>
      </c>
      <c r="B16" s="236" t="s">
        <v>18</v>
      </c>
      <c r="C16" s="229">
        <v>338</v>
      </c>
      <c r="D16" s="229">
        <v>8.17</v>
      </c>
      <c r="E16" s="229">
        <v>2356</v>
      </c>
      <c r="F16" s="229">
        <v>28.84</v>
      </c>
      <c r="G16" s="229">
        <v>0</v>
      </c>
      <c r="H16" s="229">
        <v>0</v>
      </c>
      <c r="I16" s="229">
        <v>319</v>
      </c>
      <c r="J16" s="229">
        <v>7.99</v>
      </c>
      <c r="K16" s="229">
        <v>2350</v>
      </c>
      <c r="L16" s="229">
        <v>28.73</v>
      </c>
      <c r="M16" s="229">
        <v>0</v>
      </c>
      <c r="N16" s="229">
        <v>0</v>
      </c>
      <c r="O16" s="229">
        <v>-19</v>
      </c>
      <c r="P16" s="229">
        <v>-0.18</v>
      </c>
      <c r="Q16" s="229">
        <v>-6</v>
      </c>
      <c r="R16" s="229">
        <v>-0.11</v>
      </c>
      <c r="S16" s="229">
        <v>0</v>
      </c>
      <c r="T16" s="229">
        <v>0</v>
      </c>
    </row>
    <row r="17" spans="1:20" ht="18">
      <c r="A17" s="235">
        <v>2</v>
      </c>
      <c r="B17" s="236" t="s">
        <v>138</v>
      </c>
      <c r="C17" s="229">
        <v>4000</v>
      </c>
      <c r="D17" s="229">
        <v>100.08280000000001</v>
      </c>
      <c r="E17" s="229">
        <v>1640</v>
      </c>
      <c r="F17" s="229">
        <v>36.9</v>
      </c>
      <c r="G17" s="229">
        <v>49</v>
      </c>
      <c r="H17" s="229">
        <v>0.03</v>
      </c>
      <c r="I17" s="229">
        <v>10391</v>
      </c>
      <c r="J17" s="229">
        <v>156.38</v>
      </c>
      <c r="K17" s="229">
        <v>1858</v>
      </c>
      <c r="L17" s="229">
        <v>47.73</v>
      </c>
      <c r="M17" s="229">
        <v>0</v>
      </c>
      <c r="N17" s="229">
        <v>0</v>
      </c>
      <c r="O17" s="229">
        <v>6391</v>
      </c>
      <c r="P17" s="229">
        <v>56.297199999999997</v>
      </c>
      <c r="Q17" s="229">
        <v>218</v>
      </c>
      <c r="R17" s="229">
        <v>10.83</v>
      </c>
      <c r="S17" s="229">
        <v>-49</v>
      </c>
      <c r="T17" s="229">
        <v>-0.03</v>
      </c>
    </row>
    <row r="18" spans="1:20" ht="18">
      <c r="A18" s="235">
        <v>3</v>
      </c>
      <c r="B18" s="236" t="s">
        <v>22</v>
      </c>
      <c r="C18" s="229">
        <v>25096</v>
      </c>
      <c r="D18" s="229">
        <v>344.06</v>
      </c>
      <c r="E18" s="229">
        <v>4300</v>
      </c>
      <c r="F18" s="229">
        <v>73.23</v>
      </c>
      <c r="G18" s="229">
        <v>0</v>
      </c>
      <c r="H18" s="229">
        <v>0</v>
      </c>
      <c r="I18" s="229">
        <v>26207</v>
      </c>
      <c r="J18" s="229">
        <v>355.17</v>
      </c>
      <c r="K18" s="229">
        <v>3309</v>
      </c>
      <c r="L18" s="229">
        <v>26.74</v>
      </c>
      <c r="M18" s="229">
        <v>0</v>
      </c>
      <c r="N18" s="229">
        <v>0</v>
      </c>
      <c r="O18" s="229">
        <v>1111</v>
      </c>
      <c r="P18" s="229">
        <v>11.11</v>
      </c>
      <c r="Q18" s="229">
        <v>-991</v>
      </c>
      <c r="R18" s="229">
        <v>-46.49</v>
      </c>
      <c r="S18" s="229">
        <v>0</v>
      </c>
      <c r="T18" s="229">
        <v>0</v>
      </c>
    </row>
    <row r="19" spans="1:20" ht="18">
      <c r="A19" s="235">
        <v>4</v>
      </c>
      <c r="B19" s="236" t="s">
        <v>15</v>
      </c>
      <c r="C19" s="229">
        <v>50462</v>
      </c>
      <c r="D19" s="229">
        <v>1548.8</v>
      </c>
      <c r="E19" s="229">
        <v>2125</v>
      </c>
      <c r="F19" s="229">
        <v>52.411999999999999</v>
      </c>
      <c r="G19" s="229">
        <v>214</v>
      </c>
      <c r="H19" s="229">
        <v>1.03</v>
      </c>
      <c r="I19" s="229">
        <v>20785</v>
      </c>
      <c r="J19" s="229">
        <v>266.14999999999998</v>
      </c>
      <c r="K19" s="229">
        <v>2108</v>
      </c>
      <c r="L19" s="229">
        <v>54.828000000000003</v>
      </c>
      <c r="M19" s="229">
        <v>36</v>
      </c>
      <c r="N19" s="229">
        <v>0.1188</v>
      </c>
      <c r="O19" s="229">
        <v>-29677</v>
      </c>
      <c r="P19" s="229">
        <v>-1282.6500000000001</v>
      </c>
      <c r="Q19" s="229">
        <v>-17</v>
      </c>
      <c r="R19" s="229">
        <v>2.4160000000000035</v>
      </c>
      <c r="S19" s="229">
        <v>-178</v>
      </c>
      <c r="T19" s="229">
        <v>-0.91120000000000001</v>
      </c>
    </row>
    <row r="20" spans="1:20" ht="18">
      <c r="A20" s="235">
        <v>5</v>
      </c>
      <c r="B20" s="236" t="s">
        <v>139</v>
      </c>
      <c r="C20" s="229">
        <v>7893</v>
      </c>
      <c r="D20" s="229">
        <v>128.81</v>
      </c>
      <c r="E20" s="229">
        <v>2138</v>
      </c>
      <c r="F20" s="229">
        <v>52.17</v>
      </c>
      <c r="G20" s="229">
        <v>12</v>
      </c>
      <c r="H20" s="229">
        <v>0.16</v>
      </c>
      <c r="I20" s="229">
        <v>6973</v>
      </c>
      <c r="J20" s="229">
        <v>81.938400000000001</v>
      </c>
      <c r="K20" s="229">
        <v>2238</v>
      </c>
      <c r="L20" s="229">
        <v>55.17</v>
      </c>
      <c r="M20" s="229">
        <v>0</v>
      </c>
      <c r="N20" s="229">
        <v>0</v>
      </c>
      <c r="O20" s="229">
        <v>-920</v>
      </c>
      <c r="P20" s="229">
        <v>-46.871600000000001</v>
      </c>
      <c r="Q20" s="229">
        <v>100</v>
      </c>
      <c r="R20" s="229">
        <v>3</v>
      </c>
      <c r="S20" s="229">
        <v>-12</v>
      </c>
      <c r="T20" s="229">
        <v>-0.16</v>
      </c>
    </row>
    <row r="21" spans="1:20" ht="18">
      <c r="A21" s="235">
        <v>6</v>
      </c>
      <c r="B21" s="236" t="s">
        <v>14</v>
      </c>
      <c r="C21" s="229">
        <v>8968</v>
      </c>
      <c r="D21" s="229">
        <v>172.06</v>
      </c>
      <c r="E21" s="229">
        <v>5914</v>
      </c>
      <c r="F21" s="229">
        <v>104.64</v>
      </c>
      <c r="G21" s="229">
        <v>3</v>
      </c>
      <c r="H21" s="229">
        <v>0.01</v>
      </c>
      <c r="I21" s="229">
        <v>2158</v>
      </c>
      <c r="J21" s="229">
        <v>43.087799999999994</v>
      </c>
      <c r="K21" s="229">
        <v>898</v>
      </c>
      <c r="L21" s="229">
        <v>52.613999999999997</v>
      </c>
      <c r="M21" s="229">
        <v>0</v>
      </c>
      <c r="N21" s="229">
        <v>0</v>
      </c>
      <c r="O21" s="229">
        <v>-6810</v>
      </c>
      <c r="P21" s="229">
        <v>-128.97220000000002</v>
      </c>
      <c r="Q21" s="229">
        <v>-5016</v>
      </c>
      <c r="R21" s="229">
        <v>-52.026000000000003</v>
      </c>
      <c r="S21" s="229">
        <v>-3</v>
      </c>
      <c r="T21" s="229">
        <v>-0.01</v>
      </c>
    </row>
    <row r="22" spans="1:20" ht="18">
      <c r="A22" s="235">
        <v>7</v>
      </c>
      <c r="B22" s="236" t="s">
        <v>140</v>
      </c>
      <c r="C22" s="229">
        <v>2700</v>
      </c>
      <c r="D22" s="229">
        <v>71.010000000000005</v>
      </c>
      <c r="E22" s="229">
        <v>1299</v>
      </c>
      <c r="F22" s="229">
        <v>26.2</v>
      </c>
      <c r="G22" s="229">
        <v>4</v>
      </c>
      <c r="H22" s="229">
        <v>2.3E-3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-2700</v>
      </c>
      <c r="P22" s="229">
        <v>-71.010000000000005</v>
      </c>
      <c r="Q22" s="229">
        <v>-1299</v>
      </c>
      <c r="R22" s="229">
        <v>-26.2</v>
      </c>
      <c r="S22" s="229">
        <v>-4</v>
      </c>
      <c r="T22" s="229">
        <v>-2.3E-3</v>
      </c>
    </row>
    <row r="23" spans="1:20" ht="18">
      <c r="A23" s="235">
        <v>8</v>
      </c>
      <c r="B23" s="236" t="s">
        <v>141</v>
      </c>
      <c r="C23" s="229">
        <v>15539</v>
      </c>
      <c r="D23" s="229">
        <v>147.60759999999999</v>
      </c>
      <c r="E23" s="229">
        <v>4575</v>
      </c>
      <c r="F23" s="229">
        <v>73.762500000000003</v>
      </c>
      <c r="G23" s="229">
        <v>391</v>
      </c>
      <c r="H23" s="229">
        <v>2.0099999999999998</v>
      </c>
      <c r="I23" s="229">
        <v>969</v>
      </c>
      <c r="J23" s="229">
        <v>14.289179999999998</v>
      </c>
      <c r="K23" s="229">
        <v>3530</v>
      </c>
      <c r="L23" s="229">
        <v>143.61440000000002</v>
      </c>
      <c r="M23" s="229">
        <v>111</v>
      </c>
      <c r="N23" s="229">
        <v>0.82069999999999999</v>
      </c>
      <c r="O23" s="229">
        <v>-14570</v>
      </c>
      <c r="P23" s="229">
        <v>-133.31842</v>
      </c>
      <c r="Q23" s="229">
        <v>-1045</v>
      </c>
      <c r="R23" s="229">
        <v>69.851900000000001</v>
      </c>
      <c r="S23" s="229">
        <v>-280</v>
      </c>
      <c r="T23" s="229">
        <v>-1.1893</v>
      </c>
    </row>
    <row r="24" spans="1:20" ht="18">
      <c r="A24" s="235">
        <v>9</v>
      </c>
      <c r="B24" s="236" t="s">
        <v>10</v>
      </c>
      <c r="C24" s="229">
        <v>33312</v>
      </c>
      <c r="D24" s="229">
        <v>302.61</v>
      </c>
      <c r="E24" s="229">
        <v>11615</v>
      </c>
      <c r="F24" s="229">
        <v>808.43740000000003</v>
      </c>
      <c r="G24" s="229">
        <v>1174</v>
      </c>
      <c r="H24" s="229">
        <v>1.0656000000000001</v>
      </c>
      <c r="I24" s="229">
        <v>34999</v>
      </c>
      <c r="J24" s="229">
        <v>307.990678</v>
      </c>
      <c r="K24" s="229">
        <v>13090</v>
      </c>
      <c r="L24" s="229">
        <v>760.28369999999995</v>
      </c>
      <c r="M24" s="229">
        <v>1181</v>
      </c>
      <c r="N24" s="229">
        <v>0.82835030300000001</v>
      </c>
      <c r="O24" s="229">
        <v>1687</v>
      </c>
      <c r="P24" s="229">
        <v>5.3806780000000067</v>
      </c>
      <c r="Q24" s="229">
        <v>1475</v>
      </c>
      <c r="R24" s="229">
        <v>-48.1537000000001</v>
      </c>
      <c r="S24" s="229">
        <v>7</v>
      </c>
      <c r="T24" s="229">
        <v>-0.23724969700000004</v>
      </c>
    </row>
    <row r="25" spans="1:20" ht="18">
      <c r="A25" s="235">
        <v>10</v>
      </c>
      <c r="B25" s="236" t="s">
        <v>142</v>
      </c>
      <c r="C25" s="229">
        <v>2635</v>
      </c>
      <c r="D25" s="229">
        <v>69.676199999999994</v>
      </c>
      <c r="E25" s="229">
        <v>1037</v>
      </c>
      <c r="F25" s="229">
        <v>50.908900000000003</v>
      </c>
      <c r="G25" s="229">
        <v>0</v>
      </c>
      <c r="H25" s="229">
        <v>0</v>
      </c>
      <c r="I25" s="229">
        <v>2502</v>
      </c>
      <c r="J25" s="229">
        <v>62.5167</v>
      </c>
      <c r="K25" s="229">
        <v>0</v>
      </c>
      <c r="L25" s="229">
        <v>0</v>
      </c>
      <c r="M25" s="229">
        <v>0</v>
      </c>
      <c r="N25" s="229">
        <v>0</v>
      </c>
      <c r="O25" s="229">
        <v>-133</v>
      </c>
      <c r="P25" s="229">
        <v>-7.1594999999999978</v>
      </c>
      <c r="Q25" s="229">
        <v>-1037</v>
      </c>
      <c r="R25" s="229">
        <v>-50.908900000000003</v>
      </c>
      <c r="S25" s="229">
        <v>0</v>
      </c>
      <c r="T25" s="229">
        <v>0</v>
      </c>
    </row>
    <row r="26" spans="1:20" ht="18">
      <c r="A26" s="235">
        <v>11</v>
      </c>
      <c r="B26" s="236" t="s">
        <v>21</v>
      </c>
      <c r="C26" s="229">
        <v>21320</v>
      </c>
      <c r="D26" s="229">
        <v>273.56</v>
      </c>
      <c r="E26" s="229">
        <v>2450</v>
      </c>
      <c r="F26" s="229">
        <v>32.3065</v>
      </c>
      <c r="G26" s="229">
        <v>402</v>
      </c>
      <c r="H26" s="229">
        <v>0.40960000000000002</v>
      </c>
      <c r="I26" s="229">
        <v>16364</v>
      </c>
      <c r="J26" s="229">
        <v>237.30880000000002</v>
      </c>
      <c r="K26" s="229">
        <v>2648</v>
      </c>
      <c r="L26" s="229">
        <v>43.588200000000001</v>
      </c>
      <c r="M26" s="229">
        <v>308</v>
      </c>
      <c r="N26" s="229">
        <v>0.33939999999999998</v>
      </c>
      <c r="O26" s="229">
        <v>-4956</v>
      </c>
      <c r="P26" s="229">
        <v>-36.25119999999999</v>
      </c>
      <c r="Q26" s="229">
        <v>198</v>
      </c>
      <c r="R26" s="229">
        <v>11.281699999999995</v>
      </c>
      <c r="S26" s="229">
        <v>-94</v>
      </c>
      <c r="T26" s="229">
        <v>-7.0200000000000026E-2</v>
      </c>
    </row>
    <row r="27" spans="1:20" ht="18">
      <c r="A27" s="235">
        <v>12</v>
      </c>
      <c r="B27" s="236" t="s">
        <v>143</v>
      </c>
      <c r="C27" s="229">
        <v>0</v>
      </c>
      <c r="D27" s="229">
        <v>0</v>
      </c>
      <c r="E27" s="229">
        <v>18</v>
      </c>
      <c r="F27" s="229">
        <v>0.36</v>
      </c>
      <c r="G27" s="229">
        <v>0</v>
      </c>
      <c r="H27" s="229">
        <v>0</v>
      </c>
      <c r="I27" s="229">
        <v>4</v>
      </c>
      <c r="J27" s="229">
        <v>4.4000000000000004E-2</v>
      </c>
      <c r="K27" s="229">
        <v>27</v>
      </c>
      <c r="L27" s="229">
        <v>0.63</v>
      </c>
      <c r="M27" s="229">
        <v>0</v>
      </c>
      <c r="N27" s="229">
        <v>0</v>
      </c>
      <c r="O27" s="229">
        <v>4</v>
      </c>
      <c r="P27" s="229">
        <v>4.4000000000000004E-2</v>
      </c>
      <c r="Q27" s="229">
        <v>9</v>
      </c>
      <c r="R27" s="229">
        <v>0.27</v>
      </c>
      <c r="S27" s="229">
        <v>0</v>
      </c>
      <c r="T27" s="229">
        <v>0</v>
      </c>
    </row>
    <row r="28" spans="1:20" ht="18">
      <c r="A28" s="235">
        <v>13</v>
      </c>
      <c r="B28" s="236" t="s">
        <v>144</v>
      </c>
      <c r="C28" s="229">
        <v>3540</v>
      </c>
      <c r="D28" s="229">
        <v>32.25</v>
      </c>
      <c r="E28" s="229">
        <v>556</v>
      </c>
      <c r="F28" s="229">
        <v>2.74</v>
      </c>
      <c r="G28" s="229">
        <v>6</v>
      </c>
      <c r="H28" s="229">
        <v>0.02</v>
      </c>
      <c r="I28" s="229">
        <v>7913</v>
      </c>
      <c r="J28" s="229">
        <v>119.54</v>
      </c>
      <c r="K28" s="229">
        <v>450</v>
      </c>
      <c r="L28" s="229">
        <v>9</v>
      </c>
      <c r="M28" s="229">
        <v>0</v>
      </c>
      <c r="N28" s="229">
        <v>0</v>
      </c>
      <c r="O28" s="229">
        <v>4373</v>
      </c>
      <c r="P28" s="229">
        <v>87.29</v>
      </c>
      <c r="Q28" s="229">
        <v>-106</v>
      </c>
      <c r="R28" s="229">
        <v>6.26</v>
      </c>
      <c r="S28" s="229">
        <v>-6</v>
      </c>
      <c r="T28" s="229">
        <v>-0.02</v>
      </c>
    </row>
    <row r="29" spans="1:20" ht="18">
      <c r="A29" s="235">
        <v>14</v>
      </c>
      <c r="B29" s="236" t="s">
        <v>145</v>
      </c>
      <c r="C29" s="229">
        <v>46222</v>
      </c>
      <c r="D29" s="229">
        <v>651.01</v>
      </c>
      <c r="E29" s="229">
        <v>7764</v>
      </c>
      <c r="F29" s="229">
        <v>134.19</v>
      </c>
      <c r="G29" s="229">
        <v>287</v>
      </c>
      <c r="H29" s="229">
        <v>1.64</v>
      </c>
      <c r="I29" s="229">
        <v>126608</v>
      </c>
      <c r="J29" s="229">
        <v>2061.9517999999998</v>
      </c>
      <c r="K29" s="229">
        <v>6941</v>
      </c>
      <c r="L29" s="229">
        <v>135.11440000000002</v>
      </c>
      <c r="M29" s="229">
        <v>0</v>
      </c>
      <c r="N29" s="229">
        <v>0</v>
      </c>
      <c r="O29" s="229">
        <v>80386</v>
      </c>
      <c r="P29" s="229">
        <v>1410.9417999999998</v>
      </c>
      <c r="Q29" s="229">
        <v>-823</v>
      </c>
      <c r="R29" s="229">
        <v>0.92440000000000511</v>
      </c>
      <c r="S29" s="229">
        <v>-287</v>
      </c>
      <c r="T29" s="229">
        <v>-1.64</v>
      </c>
    </row>
    <row r="30" spans="1:20" ht="18">
      <c r="A30" s="235">
        <v>15</v>
      </c>
      <c r="B30" s="236" t="s">
        <v>146</v>
      </c>
      <c r="C30" s="229">
        <v>0</v>
      </c>
      <c r="D30" s="229">
        <v>0</v>
      </c>
      <c r="E30" s="229">
        <v>246</v>
      </c>
      <c r="F30" s="229">
        <v>7.65</v>
      </c>
      <c r="G30" s="229">
        <v>0</v>
      </c>
      <c r="H30" s="229">
        <v>0</v>
      </c>
      <c r="I30" s="229">
        <v>0</v>
      </c>
      <c r="J30" s="229">
        <v>0</v>
      </c>
      <c r="K30" s="229">
        <v>162</v>
      </c>
      <c r="L30" s="229">
        <v>8.0500000000000007</v>
      </c>
      <c r="M30" s="229">
        <v>0</v>
      </c>
      <c r="N30" s="229">
        <v>0</v>
      </c>
      <c r="O30" s="229">
        <v>0</v>
      </c>
      <c r="P30" s="229">
        <v>0</v>
      </c>
      <c r="Q30" s="229">
        <v>-84</v>
      </c>
      <c r="R30" s="229">
        <v>0.4</v>
      </c>
      <c r="S30" s="229">
        <v>0</v>
      </c>
      <c r="T30" s="229">
        <v>0</v>
      </c>
    </row>
    <row r="31" spans="1:20" ht="18">
      <c r="A31" s="235">
        <v>16</v>
      </c>
      <c r="B31" s="236" t="s">
        <v>147</v>
      </c>
      <c r="C31" s="229">
        <v>91853</v>
      </c>
      <c r="D31" s="229">
        <v>2466.3136</v>
      </c>
      <c r="E31" s="229">
        <v>2146</v>
      </c>
      <c r="F31" s="229">
        <v>71.447200000000009</v>
      </c>
      <c r="G31" s="229">
        <v>5</v>
      </c>
      <c r="H31" s="229">
        <v>0.7448999999999999</v>
      </c>
      <c r="I31" s="229">
        <v>92607</v>
      </c>
      <c r="J31" s="229">
        <v>2338.67391</v>
      </c>
      <c r="K31" s="229">
        <v>4681</v>
      </c>
      <c r="L31" s="229">
        <v>155.23918700000002</v>
      </c>
      <c r="M31" s="229">
        <v>0</v>
      </c>
      <c r="N31" s="229">
        <v>0</v>
      </c>
      <c r="O31" s="229">
        <v>754</v>
      </c>
      <c r="P31" s="229">
        <v>-127.63968999999983</v>
      </c>
      <c r="Q31" s="229">
        <v>2535</v>
      </c>
      <c r="R31" s="229">
        <v>83.791987000000006</v>
      </c>
      <c r="S31" s="229">
        <v>-5</v>
      </c>
      <c r="T31" s="229">
        <v>-0.7448999999999999</v>
      </c>
    </row>
    <row r="32" spans="1:20" ht="18">
      <c r="A32" s="235"/>
      <c r="B32" s="237" t="s">
        <v>66</v>
      </c>
      <c r="C32" s="232">
        <v>313878</v>
      </c>
      <c r="D32" s="232">
        <v>6316.0201999999999</v>
      </c>
      <c r="E32" s="232">
        <v>50179</v>
      </c>
      <c r="F32" s="232">
        <v>1556.1945000000001</v>
      </c>
      <c r="G32" s="232">
        <v>2547</v>
      </c>
      <c r="H32" s="232">
        <v>7.1223999999999998</v>
      </c>
      <c r="I32" s="232">
        <v>348799</v>
      </c>
      <c r="J32" s="232">
        <v>6053.0312679999997</v>
      </c>
      <c r="K32" s="232">
        <v>44290</v>
      </c>
      <c r="L32" s="232">
        <v>1521.3318870000001</v>
      </c>
      <c r="M32" s="232">
        <v>1636</v>
      </c>
      <c r="N32" s="232">
        <v>2.1072503029999998</v>
      </c>
      <c r="O32" s="232">
        <v>34921</v>
      </c>
      <c r="P32" s="232">
        <v>-262.98893200000049</v>
      </c>
      <c r="Q32" s="232">
        <v>-5889</v>
      </c>
      <c r="R32" s="232">
        <v>-34.862613000000131</v>
      </c>
      <c r="S32" s="232">
        <v>-911</v>
      </c>
      <c r="T32" s="232">
        <v>-5.0151496970000009</v>
      </c>
    </row>
    <row r="33" spans="1:20" ht="18">
      <c r="A33" s="235" t="s">
        <v>67</v>
      </c>
      <c r="B33" s="237" t="s">
        <v>68</v>
      </c>
      <c r="C33" s="229"/>
      <c r="D33" s="229">
        <v>0</v>
      </c>
      <c r="E33" s="229"/>
      <c r="F33" s="229">
        <v>0</v>
      </c>
      <c r="G33" s="229"/>
      <c r="H33" s="229">
        <v>0</v>
      </c>
      <c r="I33" s="229"/>
      <c r="J33" s="229">
        <v>0</v>
      </c>
      <c r="K33" s="229"/>
      <c r="L33" s="229">
        <v>0</v>
      </c>
      <c r="M33" s="229"/>
      <c r="N33" s="229">
        <v>0</v>
      </c>
      <c r="O33" s="229"/>
      <c r="P33" s="229">
        <v>0</v>
      </c>
      <c r="Q33" s="229"/>
      <c r="R33" s="229">
        <v>0</v>
      </c>
      <c r="S33" s="229"/>
      <c r="T33" s="229">
        <v>0</v>
      </c>
    </row>
    <row r="34" spans="1:20" ht="18">
      <c r="A34" s="235">
        <v>1</v>
      </c>
      <c r="B34" s="236" t="s">
        <v>148</v>
      </c>
      <c r="C34" s="229">
        <v>105272</v>
      </c>
      <c r="D34" s="229">
        <v>1319.68</v>
      </c>
      <c r="E34" s="229">
        <v>5658</v>
      </c>
      <c r="F34" s="229">
        <v>79.16</v>
      </c>
      <c r="G34" s="229">
        <v>22</v>
      </c>
      <c r="H34" s="229">
        <v>0.01</v>
      </c>
      <c r="I34" s="229">
        <v>119961</v>
      </c>
      <c r="J34" s="229">
        <v>906.31020000000001</v>
      </c>
      <c r="K34" s="229">
        <v>5681</v>
      </c>
      <c r="L34" s="229">
        <v>81.91</v>
      </c>
      <c r="M34" s="229">
        <v>15</v>
      </c>
      <c r="N34" s="229">
        <v>6.3E-3</v>
      </c>
      <c r="O34" s="229">
        <v>14689</v>
      </c>
      <c r="P34" s="229">
        <v>-413.36979999999994</v>
      </c>
      <c r="Q34" s="229">
        <v>23</v>
      </c>
      <c r="R34" s="229">
        <v>2.75</v>
      </c>
      <c r="S34" s="229">
        <v>-7</v>
      </c>
      <c r="T34" s="229">
        <v>-3.7000000000000002E-3</v>
      </c>
    </row>
    <row r="35" spans="1:20" ht="18">
      <c r="A35" s="235">
        <v>2</v>
      </c>
      <c r="B35" s="236" t="s">
        <v>149</v>
      </c>
      <c r="C35" s="229">
        <v>110778</v>
      </c>
      <c r="D35" s="229">
        <v>500.71069999999997</v>
      </c>
      <c r="E35" s="229">
        <v>65316</v>
      </c>
      <c r="F35" s="229">
        <v>206.0762</v>
      </c>
      <c r="G35" s="229">
        <v>0</v>
      </c>
      <c r="H35" s="229">
        <v>0</v>
      </c>
      <c r="I35" s="229">
        <v>110778</v>
      </c>
      <c r="J35" s="229">
        <v>500.71</v>
      </c>
      <c r="K35" s="229">
        <v>65316</v>
      </c>
      <c r="L35" s="229">
        <v>206.08</v>
      </c>
      <c r="M35" s="229">
        <v>0</v>
      </c>
      <c r="N35" s="229">
        <v>0</v>
      </c>
      <c r="O35" s="229">
        <v>0</v>
      </c>
      <c r="P35" s="229">
        <v>-6.9999999999708967E-4</v>
      </c>
      <c r="Q35" s="229">
        <v>0</v>
      </c>
      <c r="R35" s="229">
        <v>3.8000000000101863E-3</v>
      </c>
      <c r="S35" s="229">
        <v>0</v>
      </c>
      <c r="T35" s="229">
        <v>0</v>
      </c>
    </row>
    <row r="36" spans="1:20" ht="18">
      <c r="A36" s="235">
        <v>3</v>
      </c>
      <c r="B36" s="236" t="s">
        <v>150</v>
      </c>
      <c r="C36" s="229">
        <v>9262</v>
      </c>
      <c r="D36" s="229">
        <v>102.2484</v>
      </c>
      <c r="E36" s="229">
        <v>27</v>
      </c>
      <c r="F36" s="229">
        <v>0.32</v>
      </c>
      <c r="G36" s="229">
        <v>9</v>
      </c>
      <c r="H36" s="229">
        <v>1E-3</v>
      </c>
      <c r="I36" s="229">
        <v>9262</v>
      </c>
      <c r="J36" s="229">
        <v>102.25</v>
      </c>
      <c r="K36" s="229">
        <v>27</v>
      </c>
      <c r="L36" s="229">
        <v>0.32</v>
      </c>
      <c r="M36" s="229">
        <v>0</v>
      </c>
      <c r="N36" s="229">
        <v>0</v>
      </c>
      <c r="O36" s="229">
        <v>0</v>
      </c>
      <c r="P36" s="229">
        <v>1.5999999999985449E-3</v>
      </c>
      <c r="Q36" s="229">
        <v>0</v>
      </c>
      <c r="R36" s="229">
        <v>0</v>
      </c>
      <c r="S36" s="229">
        <v>-9</v>
      </c>
      <c r="T36" s="229">
        <v>-1E-3</v>
      </c>
    </row>
    <row r="37" spans="1:20" ht="18">
      <c r="A37" s="235">
        <v>4</v>
      </c>
      <c r="B37" s="236" t="s">
        <v>151</v>
      </c>
      <c r="C37" s="229">
        <v>2035</v>
      </c>
      <c r="D37" s="229">
        <v>13.36</v>
      </c>
      <c r="E37" s="229">
        <v>16</v>
      </c>
      <c r="F37" s="229">
        <v>1.1399999999999999</v>
      </c>
      <c r="G37" s="229">
        <v>0</v>
      </c>
      <c r="H37" s="229">
        <v>0</v>
      </c>
      <c r="I37" s="229">
        <v>1703</v>
      </c>
      <c r="J37" s="229">
        <v>11.3355</v>
      </c>
      <c r="K37" s="229">
        <v>12</v>
      </c>
      <c r="L37" s="229">
        <v>0.54280000000000006</v>
      </c>
      <c r="M37" s="229">
        <v>0</v>
      </c>
      <c r="N37" s="229">
        <v>0</v>
      </c>
      <c r="O37" s="229">
        <v>-332</v>
      </c>
      <c r="P37" s="229">
        <v>-2.0245000000000006</v>
      </c>
      <c r="Q37" s="229">
        <v>-4</v>
      </c>
      <c r="R37" s="229">
        <v>-0.59719999999999995</v>
      </c>
      <c r="S37" s="229">
        <v>0</v>
      </c>
      <c r="T37" s="229">
        <v>0</v>
      </c>
    </row>
    <row r="38" spans="1:20" ht="18">
      <c r="A38" s="235">
        <v>5</v>
      </c>
      <c r="B38" s="236" t="s">
        <v>152</v>
      </c>
      <c r="C38" s="229">
        <v>0</v>
      </c>
      <c r="D38" s="229">
        <v>0</v>
      </c>
      <c r="E38" s="229">
        <v>7</v>
      </c>
      <c r="F38" s="229">
        <v>0.03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-7</v>
      </c>
      <c r="R38" s="229">
        <v>-0.03</v>
      </c>
      <c r="S38" s="229">
        <v>0</v>
      </c>
      <c r="T38" s="229">
        <v>0</v>
      </c>
    </row>
    <row r="39" spans="1:20" ht="18">
      <c r="A39" s="235">
        <v>6</v>
      </c>
      <c r="B39" s="236" t="s">
        <v>153</v>
      </c>
      <c r="C39" s="229">
        <v>33236</v>
      </c>
      <c r="D39" s="229">
        <v>396.55</v>
      </c>
      <c r="E39" s="229">
        <v>712</v>
      </c>
      <c r="F39" s="229">
        <v>10.69</v>
      </c>
      <c r="G39" s="229">
        <v>0</v>
      </c>
      <c r="H39" s="229">
        <v>0</v>
      </c>
      <c r="I39" s="229">
        <v>69182</v>
      </c>
      <c r="J39" s="229">
        <v>850.24950000000001</v>
      </c>
      <c r="K39" s="229">
        <v>1656</v>
      </c>
      <c r="L39" s="229">
        <v>23.724</v>
      </c>
      <c r="M39" s="229">
        <v>0</v>
      </c>
      <c r="N39" s="229">
        <v>0</v>
      </c>
      <c r="O39" s="229">
        <v>35946</v>
      </c>
      <c r="P39" s="229">
        <v>453.69949999999994</v>
      </c>
      <c r="Q39" s="229">
        <v>944</v>
      </c>
      <c r="R39" s="229">
        <v>13.034000000000001</v>
      </c>
      <c r="S39" s="229">
        <v>0</v>
      </c>
      <c r="T39" s="229">
        <v>0</v>
      </c>
    </row>
    <row r="40" spans="1:20" ht="18">
      <c r="A40" s="235">
        <v>7</v>
      </c>
      <c r="B40" s="236" t="s">
        <v>154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</row>
    <row r="41" spans="1:20" ht="18">
      <c r="A41" s="235">
        <v>8</v>
      </c>
      <c r="B41" s="236" t="s">
        <v>155</v>
      </c>
      <c r="C41" s="229">
        <v>1480</v>
      </c>
      <c r="D41" s="229">
        <v>9.42</v>
      </c>
      <c r="E41" s="229">
        <v>455</v>
      </c>
      <c r="F41" s="229">
        <v>32.64</v>
      </c>
      <c r="G41" s="229">
        <v>0</v>
      </c>
      <c r="H41" s="229">
        <v>0</v>
      </c>
      <c r="I41" s="229">
        <v>2033</v>
      </c>
      <c r="J41" s="229">
        <v>22.28</v>
      </c>
      <c r="K41" s="229">
        <v>2829</v>
      </c>
      <c r="L41" s="229">
        <v>35.44</v>
      </c>
      <c r="M41" s="229">
        <v>33</v>
      </c>
      <c r="N41" s="229">
        <v>0.09</v>
      </c>
      <c r="O41" s="229">
        <v>553</v>
      </c>
      <c r="P41" s="229">
        <v>12.86</v>
      </c>
      <c r="Q41" s="229">
        <v>2374</v>
      </c>
      <c r="R41" s="229">
        <v>2.8</v>
      </c>
      <c r="S41" s="229">
        <v>33</v>
      </c>
      <c r="T41" s="229">
        <v>0.09</v>
      </c>
    </row>
    <row r="42" spans="1:20" ht="18">
      <c r="A42" s="235">
        <v>9</v>
      </c>
      <c r="B42" s="236" t="s">
        <v>156</v>
      </c>
      <c r="C42" s="229">
        <v>4591</v>
      </c>
      <c r="D42" s="229">
        <v>53.115000000000002</v>
      </c>
      <c r="E42" s="229">
        <v>39</v>
      </c>
      <c r="F42" s="229">
        <v>0.2167</v>
      </c>
      <c r="G42" s="229">
        <v>0</v>
      </c>
      <c r="H42" s="229">
        <v>0</v>
      </c>
      <c r="I42" s="229">
        <v>4641</v>
      </c>
      <c r="J42" s="229">
        <v>152.4083</v>
      </c>
      <c r="K42" s="229">
        <v>36</v>
      </c>
      <c r="L42" s="229">
        <v>0.20989999999999998</v>
      </c>
      <c r="M42" s="229">
        <v>0</v>
      </c>
      <c r="N42" s="229">
        <v>0</v>
      </c>
      <c r="O42" s="229">
        <v>50</v>
      </c>
      <c r="P42" s="229">
        <v>99.293300000000002</v>
      </c>
      <c r="Q42" s="229">
        <v>-3</v>
      </c>
      <c r="R42" s="229">
        <v>-6.8000000000000326E-3</v>
      </c>
      <c r="S42" s="229">
        <v>0</v>
      </c>
      <c r="T42" s="229">
        <v>0</v>
      </c>
    </row>
    <row r="43" spans="1:20" ht="18">
      <c r="A43" s="235">
        <v>10</v>
      </c>
      <c r="B43" s="236" t="s">
        <v>157</v>
      </c>
      <c r="C43" s="229">
        <v>131354</v>
      </c>
      <c r="D43" s="229">
        <v>404.34690000000001</v>
      </c>
      <c r="E43" s="229">
        <v>21161</v>
      </c>
      <c r="F43" s="229">
        <v>37.479299999999995</v>
      </c>
      <c r="G43" s="229">
        <v>0</v>
      </c>
      <c r="H43" s="229">
        <v>0</v>
      </c>
      <c r="I43" s="229">
        <v>141459</v>
      </c>
      <c r="J43" s="229">
        <v>414.36</v>
      </c>
      <c r="K43" s="229">
        <v>18906</v>
      </c>
      <c r="L43" s="229">
        <v>34.2575</v>
      </c>
      <c r="M43" s="229">
        <v>0</v>
      </c>
      <c r="N43" s="229">
        <v>0</v>
      </c>
      <c r="O43" s="229">
        <v>10105</v>
      </c>
      <c r="P43" s="229">
        <v>10.013099999999977</v>
      </c>
      <c r="Q43" s="229">
        <v>-2255</v>
      </c>
      <c r="R43" s="229">
        <v>-3.2217999999999982</v>
      </c>
      <c r="S43" s="229">
        <v>0</v>
      </c>
      <c r="T43" s="229">
        <v>0</v>
      </c>
    </row>
    <row r="44" spans="1:20" ht="18">
      <c r="A44" s="235">
        <v>11</v>
      </c>
      <c r="B44" s="236" t="s">
        <v>158</v>
      </c>
      <c r="C44" s="229">
        <v>12292</v>
      </c>
      <c r="D44" s="229">
        <v>113.04</v>
      </c>
      <c r="E44" s="229">
        <v>280</v>
      </c>
      <c r="F44" s="229">
        <v>2.88</v>
      </c>
      <c r="G44" s="229">
        <v>0</v>
      </c>
      <c r="H44" s="229">
        <v>0</v>
      </c>
      <c r="I44" s="229">
        <v>12293</v>
      </c>
      <c r="J44" s="229">
        <v>113.1</v>
      </c>
      <c r="K44" s="229">
        <v>261</v>
      </c>
      <c r="L44" s="229">
        <v>2.8155999999999999</v>
      </c>
      <c r="M44" s="229">
        <v>0</v>
      </c>
      <c r="N44" s="229">
        <v>0</v>
      </c>
      <c r="O44" s="229">
        <v>1</v>
      </c>
      <c r="P44" s="229">
        <v>0.06</v>
      </c>
      <c r="Q44" s="229">
        <v>-19</v>
      </c>
      <c r="R44" s="229">
        <v>-6.4399999999999971E-2</v>
      </c>
      <c r="S44" s="229">
        <v>0</v>
      </c>
      <c r="T44" s="229">
        <v>0</v>
      </c>
    </row>
    <row r="45" spans="1:20" ht="18">
      <c r="A45" s="235">
        <v>12</v>
      </c>
      <c r="B45" s="236" t="s">
        <v>159</v>
      </c>
      <c r="C45" s="229">
        <v>1938</v>
      </c>
      <c r="D45" s="229">
        <v>15.729700000000001</v>
      </c>
      <c r="E45" s="229">
        <v>54</v>
      </c>
      <c r="F45" s="229">
        <v>0.72400000000000009</v>
      </c>
      <c r="G45" s="229">
        <v>5</v>
      </c>
      <c r="H45" s="229">
        <v>2.5999999999999999E-3</v>
      </c>
      <c r="I45" s="229">
        <v>2530</v>
      </c>
      <c r="J45" s="229">
        <v>20.061500000000002</v>
      </c>
      <c r="K45" s="229">
        <v>62</v>
      </c>
      <c r="L45" s="229">
        <v>0.93059999999999998</v>
      </c>
      <c r="M45" s="229">
        <v>7</v>
      </c>
      <c r="N45" s="229">
        <v>5.5000000000000005E-3</v>
      </c>
      <c r="O45" s="229">
        <v>592</v>
      </c>
      <c r="P45" s="229">
        <v>4.3318000000000003</v>
      </c>
      <c r="Q45" s="229">
        <v>8</v>
      </c>
      <c r="R45" s="229">
        <v>0.20659999999999998</v>
      </c>
      <c r="S45" s="229">
        <v>2</v>
      </c>
      <c r="T45" s="229">
        <v>2.9000000000000002E-3</v>
      </c>
    </row>
    <row r="46" spans="1:20" ht="18">
      <c r="A46" s="235">
        <v>13</v>
      </c>
      <c r="B46" s="236" t="s">
        <v>160</v>
      </c>
      <c r="C46" s="229">
        <v>21361</v>
      </c>
      <c r="D46" s="229">
        <v>382.64230000000003</v>
      </c>
      <c r="E46" s="229">
        <v>1916</v>
      </c>
      <c r="F46" s="229">
        <v>24.732500000000002</v>
      </c>
      <c r="G46" s="229">
        <v>0</v>
      </c>
      <c r="H46" s="229">
        <v>0</v>
      </c>
      <c r="I46" s="229">
        <v>289519</v>
      </c>
      <c r="J46" s="229">
        <v>844.65330000000006</v>
      </c>
      <c r="K46" s="229">
        <v>1916</v>
      </c>
      <c r="L46" s="229">
        <v>24.73</v>
      </c>
      <c r="M46" s="229">
        <v>0</v>
      </c>
      <c r="N46" s="229">
        <v>0</v>
      </c>
      <c r="O46" s="229">
        <v>268158</v>
      </c>
      <c r="P46" s="229">
        <v>462.01099999999997</v>
      </c>
      <c r="Q46" s="229">
        <v>0</v>
      </c>
      <c r="R46" s="229">
        <v>-2.5000000000000001E-3</v>
      </c>
      <c r="S46" s="229">
        <v>0</v>
      </c>
      <c r="T46" s="229">
        <v>0</v>
      </c>
    </row>
    <row r="47" spans="1:20" ht="18">
      <c r="A47" s="235">
        <v>14</v>
      </c>
      <c r="B47" s="236" t="s">
        <v>161</v>
      </c>
      <c r="C47" s="229">
        <v>34773</v>
      </c>
      <c r="D47" s="229">
        <v>614.52970000000005</v>
      </c>
      <c r="E47" s="229">
        <v>1174</v>
      </c>
      <c r="F47" s="229">
        <v>27.579599999999999</v>
      </c>
      <c r="G47" s="229">
        <v>0</v>
      </c>
      <c r="H47" s="229">
        <v>0</v>
      </c>
      <c r="I47" s="229">
        <v>34636</v>
      </c>
      <c r="J47" s="229">
        <v>615.57870000000003</v>
      </c>
      <c r="K47" s="229">
        <v>1064</v>
      </c>
      <c r="L47" s="229">
        <v>569.12860000000001</v>
      </c>
      <c r="M47" s="229">
        <v>0</v>
      </c>
      <c r="N47" s="229">
        <v>0</v>
      </c>
      <c r="O47" s="229">
        <v>-137</v>
      </c>
      <c r="P47" s="229">
        <v>1.0490000000000146</v>
      </c>
      <c r="Q47" s="229">
        <v>-110</v>
      </c>
      <c r="R47" s="229">
        <v>541.54899999999998</v>
      </c>
      <c r="S47" s="229">
        <v>0</v>
      </c>
      <c r="T47" s="229">
        <v>0</v>
      </c>
    </row>
    <row r="48" spans="1:20" ht="18">
      <c r="A48" s="235">
        <v>15</v>
      </c>
      <c r="B48" s="236" t="s">
        <v>162</v>
      </c>
      <c r="C48" s="229">
        <v>19449</v>
      </c>
      <c r="D48" s="229">
        <v>646.29999999999995</v>
      </c>
      <c r="E48" s="229">
        <v>15564</v>
      </c>
      <c r="F48" s="229">
        <v>64.12</v>
      </c>
      <c r="G48" s="229">
        <v>0</v>
      </c>
      <c r="H48" s="229">
        <v>0</v>
      </c>
      <c r="I48" s="229">
        <v>18220</v>
      </c>
      <c r="J48" s="229">
        <v>612.74</v>
      </c>
      <c r="K48" s="229">
        <v>18262</v>
      </c>
      <c r="L48" s="229">
        <v>70.02</v>
      </c>
      <c r="M48" s="229">
        <v>0</v>
      </c>
      <c r="N48" s="229">
        <v>0</v>
      </c>
      <c r="O48" s="229">
        <v>-1229</v>
      </c>
      <c r="P48" s="229">
        <v>-33.56</v>
      </c>
      <c r="Q48" s="229">
        <v>2698</v>
      </c>
      <c r="R48" s="229">
        <v>5.9</v>
      </c>
      <c r="S48" s="229">
        <v>0</v>
      </c>
      <c r="T48" s="229">
        <v>0</v>
      </c>
    </row>
    <row r="49" spans="1:20" ht="18">
      <c r="A49" s="235">
        <v>16</v>
      </c>
      <c r="B49" s="236" t="s">
        <v>45</v>
      </c>
      <c r="C49" s="229">
        <v>21489</v>
      </c>
      <c r="D49" s="229">
        <v>1151.1789999999999</v>
      </c>
      <c r="E49" s="229">
        <v>11282</v>
      </c>
      <c r="F49" s="229">
        <v>216.78</v>
      </c>
      <c r="G49" s="229">
        <v>0</v>
      </c>
      <c r="H49" s="229">
        <v>0</v>
      </c>
      <c r="I49" s="229">
        <v>22198</v>
      </c>
      <c r="J49" s="229">
        <v>1201.8158000000001</v>
      </c>
      <c r="K49" s="229">
        <v>11252</v>
      </c>
      <c r="L49" s="229">
        <v>252.46</v>
      </c>
      <c r="M49" s="229">
        <v>0</v>
      </c>
      <c r="N49" s="229">
        <v>0</v>
      </c>
      <c r="O49" s="229">
        <v>709</v>
      </c>
      <c r="P49" s="229">
        <v>50.636800000000079</v>
      </c>
      <c r="Q49" s="229">
        <v>-30</v>
      </c>
      <c r="R49" s="229">
        <v>35.68</v>
      </c>
      <c r="S49" s="229">
        <v>0</v>
      </c>
      <c r="T49" s="229">
        <v>0</v>
      </c>
    </row>
    <row r="50" spans="1:20" ht="18">
      <c r="A50" s="235">
        <v>17</v>
      </c>
      <c r="B50" s="236" t="s">
        <v>163</v>
      </c>
      <c r="C50" s="229">
        <v>62926</v>
      </c>
      <c r="D50" s="229">
        <v>363.35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-62926</v>
      </c>
      <c r="P50" s="229">
        <v>-363.35</v>
      </c>
      <c r="Q50" s="229">
        <v>0</v>
      </c>
      <c r="R50" s="229">
        <v>0</v>
      </c>
      <c r="S50" s="229">
        <v>0</v>
      </c>
      <c r="T50" s="229">
        <v>0</v>
      </c>
    </row>
    <row r="51" spans="1:20" ht="18">
      <c r="A51" s="235">
        <v>18</v>
      </c>
      <c r="B51" s="236" t="s">
        <v>164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871</v>
      </c>
      <c r="L51" s="229">
        <v>1.8737000000000001</v>
      </c>
      <c r="M51" s="229">
        <v>0</v>
      </c>
      <c r="N51" s="229">
        <v>0</v>
      </c>
      <c r="O51" s="229">
        <v>0</v>
      </c>
      <c r="P51" s="229">
        <v>0</v>
      </c>
      <c r="Q51" s="229">
        <v>871</v>
      </c>
      <c r="R51" s="229">
        <v>1.8737000000000001</v>
      </c>
      <c r="S51" s="229">
        <v>0</v>
      </c>
      <c r="T51" s="229">
        <v>0</v>
      </c>
    </row>
    <row r="52" spans="1:20" ht="18">
      <c r="A52" s="235"/>
      <c r="B52" s="237" t="s">
        <v>69</v>
      </c>
      <c r="C52" s="232">
        <v>572236</v>
      </c>
      <c r="D52" s="232">
        <v>6086.2016999999996</v>
      </c>
      <c r="E52" s="232">
        <v>123661</v>
      </c>
      <c r="F52" s="232">
        <v>704.56829999999991</v>
      </c>
      <c r="G52" s="232">
        <v>36</v>
      </c>
      <c r="H52" s="232">
        <v>1.3600000000000001E-2</v>
      </c>
      <c r="I52" s="232">
        <v>838415</v>
      </c>
      <c r="J52" s="232">
        <v>6367.8528000000006</v>
      </c>
      <c r="K52" s="232">
        <v>128151</v>
      </c>
      <c r="L52" s="232">
        <v>1304.4426999999998</v>
      </c>
      <c r="M52" s="232">
        <v>55</v>
      </c>
      <c r="N52" s="232">
        <v>0.10180000000000002</v>
      </c>
      <c r="O52" s="232">
        <v>266179</v>
      </c>
      <c r="P52" s="232">
        <v>281.65110000000101</v>
      </c>
      <c r="Q52" s="232">
        <v>4490</v>
      </c>
      <c r="R52" s="232">
        <v>599.87440000000004</v>
      </c>
      <c r="S52" s="232">
        <v>19</v>
      </c>
      <c r="T52" s="232">
        <v>8.8200000000000014E-2</v>
      </c>
    </row>
    <row r="53" spans="1:20" ht="18">
      <c r="A53" s="235" t="s">
        <v>70</v>
      </c>
      <c r="B53" s="237" t="s">
        <v>71</v>
      </c>
      <c r="C53" s="229"/>
      <c r="D53" s="229">
        <v>0</v>
      </c>
      <c r="E53" s="229"/>
      <c r="F53" s="229">
        <v>0</v>
      </c>
      <c r="G53" s="229"/>
      <c r="H53" s="229">
        <v>0</v>
      </c>
      <c r="I53" s="229"/>
      <c r="J53" s="229">
        <v>0</v>
      </c>
      <c r="K53" s="229"/>
      <c r="L53" s="229">
        <v>0</v>
      </c>
      <c r="M53" s="229"/>
      <c r="N53" s="229">
        <v>0</v>
      </c>
      <c r="O53" s="229"/>
      <c r="P53" s="229">
        <v>0</v>
      </c>
      <c r="Q53" s="229"/>
      <c r="R53" s="229">
        <v>0</v>
      </c>
      <c r="S53" s="229"/>
      <c r="T53" s="229">
        <v>0</v>
      </c>
    </row>
    <row r="54" spans="1:20" ht="18">
      <c r="A54" s="235">
        <v>1</v>
      </c>
      <c r="B54" s="236" t="s">
        <v>180</v>
      </c>
      <c r="C54" s="229">
        <v>196486</v>
      </c>
      <c r="D54" s="229">
        <v>2126.08</v>
      </c>
      <c r="E54" s="229">
        <v>97236</v>
      </c>
      <c r="F54" s="229">
        <v>1031.21</v>
      </c>
      <c r="G54" s="229">
        <v>0</v>
      </c>
      <c r="H54" s="229">
        <v>0</v>
      </c>
      <c r="I54" s="229">
        <v>215886</v>
      </c>
      <c r="J54" s="229">
        <v>2312.71</v>
      </c>
      <c r="K54" s="229">
        <v>97436</v>
      </c>
      <c r="L54" s="229">
        <v>1034.21</v>
      </c>
      <c r="M54" s="229">
        <v>0</v>
      </c>
      <c r="N54" s="229">
        <v>0</v>
      </c>
      <c r="O54" s="229">
        <v>19400</v>
      </c>
      <c r="P54" s="229">
        <v>186.63</v>
      </c>
      <c r="Q54" s="229">
        <v>200</v>
      </c>
      <c r="R54" s="229">
        <v>3</v>
      </c>
      <c r="S54" s="229">
        <v>0</v>
      </c>
      <c r="T54" s="229">
        <v>0</v>
      </c>
    </row>
    <row r="55" spans="1:20" ht="18">
      <c r="A55" s="235">
        <v>2</v>
      </c>
      <c r="B55" s="236" t="s">
        <v>181</v>
      </c>
      <c r="C55" s="229">
        <v>570938</v>
      </c>
      <c r="D55" s="229">
        <v>5067.66</v>
      </c>
      <c r="E55" s="229">
        <v>84456</v>
      </c>
      <c r="F55" s="229">
        <v>695.87</v>
      </c>
      <c r="G55" s="229">
        <v>0</v>
      </c>
      <c r="H55" s="229">
        <v>0</v>
      </c>
      <c r="I55" s="229">
        <v>563079</v>
      </c>
      <c r="J55" s="229">
        <v>5046.18</v>
      </c>
      <c r="K55" s="229">
        <v>89560</v>
      </c>
      <c r="L55" s="229">
        <v>739.66</v>
      </c>
      <c r="M55" s="229">
        <v>0</v>
      </c>
      <c r="N55" s="229">
        <v>0</v>
      </c>
      <c r="O55" s="229">
        <v>-7859</v>
      </c>
      <c r="P55" s="229">
        <v>-21.48</v>
      </c>
      <c r="Q55" s="229">
        <v>5104</v>
      </c>
      <c r="R55" s="229">
        <v>43.79</v>
      </c>
      <c r="S55" s="229">
        <v>0</v>
      </c>
      <c r="T55" s="229">
        <v>0</v>
      </c>
    </row>
    <row r="56" spans="1:20" ht="18">
      <c r="A56" s="235">
        <v>3</v>
      </c>
      <c r="B56" s="236" t="s">
        <v>182</v>
      </c>
      <c r="C56" s="229">
        <v>311605</v>
      </c>
      <c r="D56" s="229">
        <v>2644.9782</v>
      </c>
      <c r="E56" s="229">
        <v>156258</v>
      </c>
      <c r="F56" s="229">
        <v>1173.8146000000002</v>
      </c>
      <c r="G56" s="229">
        <v>60</v>
      </c>
      <c r="H56" s="229">
        <v>7.1099999999999997E-2</v>
      </c>
      <c r="I56" s="229">
        <v>289015</v>
      </c>
      <c r="J56" s="229">
        <v>2713.1309999999999</v>
      </c>
      <c r="K56" s="229">
        <v>78432</v>
      </c>
      <c r="L56" s="229">
        <v>1271.0060000000001</v>
      </c>
      <c r="M56" s="229">
        <v>75</v>
      </c>
      <c r="N56" s="229">
        <v>0.58899999999999997</v>
      </c>
      <c r="O56" s="229">
        <v>-22590</v>
      </c>
      <c r="P56" s="229">
        <v>68.152799999999701</v>
      </c>
      <c r="Q56" s="229">
        <v>-77826</v>
      </c>
      <c r="R56" s="229">
        <v>97.191399999999987</v>
      </c>
      <c r="S56" s="229">
        <v>15</v>
      </c>
      <c r="T56" s="229">
        <v>0.51790000000000003</v>
      </c>
    </row>
    <row r="57" spans="1:20" ht="18">
      <c r="A57" s="235"/>
      <c r="B57" s="237" t="s">
        <v>72</v>
      </c>
      <c r="C57" s="232">
        <v>1079029</v>
      </c>
      <c r="D57" s="232">
        <v>9838.7182000000012</v>
      </c>
      <c r="E57" s="232">
        <v>337950</v>
      </c>
      <c r="F57" s="232">
        <v>2900.8946000000001</v>
      </c>
      <c r="G57" s="232">
        <v>60</v>
      </c>
      <c r="H57" s="232">
        <v>7.1099999999999997E-2</v>
      </c>
      <c r="I57" s="232">
        <v>1067980</v>
      </c>
      <c r="J57" s="232">
        <v>10072.021000000001</v>
      </c>
      <c r="K57" s="232">
        <v>265428</v>
      </c>
      <c r="L57" s="232">
        <v>3044.8759999999997</v>
      </c>
      <c r="M57" s="232">
        <v>75</v>
      </c>
      <c r="N57" s="232">
        <v>0.58899999999999997</v>
      </c>
      <c r="O57" s="232">
        <v>-11049</v>
      </c>
      <c r="P57" s="232">
        <v>233.30279999999911</v>
      </c>
      <c r="Q57" s="232">
        <v>-72522</v>
      </c>
      <c r="R57" s="232">
        <v>143.98139999999955</v>
      </c>
      <c r="S57" s="232">
        <v>15</v>
      </c>
      <c r="T57" s="232">
        <v>0.51790000000000003</v>
      </c>
    </row>
    <row r="58" spans="1:20" ht="18">
      <c r="A58" s="237" t="s">
        <v>73</v>
      </c>
      <c r="B58" s="238"/>
      <c r="C58" s="232">
        <v>2973944</v>
      </c>
      <c r="D58" s="232">
        <v>39381.601900000001</v>
      </c>
      <c r="E58" s="232">
        <v>681234</v>
      </c>
      <c r="F58" s="232">
        <v>10059.582799999998</v>
      </c>
      <c r="G58" s="232">
        <v>27683</v>
      </c>
      <c r="H58" s="232">
        <v>621.13599999999997</v>
      </c>
      <c r="I58" s="232">
        <v>3181254</v>
      </c>
      <c r="J58" s="232">
        <v>39727.254068000002</v>
      </c>
      <c r="K58" s="232">
        <v>669090</v>
      </c>
      <c r="L58" s="232">
        <v>10828.504587000001</v>
      </c>
      <c r="M58" s="232">
        <v>25344</v>
      </c>
      <c r="N58" s="232">
        <v>647.489050303</v>
      </c>
      <c r="O58" s="229">
        <v>207310</v>
      </c>
      <c r="P58" s="229">
        <v>345.65216800000053</v>
      </c>
      <c r="Q58" s="229">
        <v>-12144</v>
      </c>
      <c r="R58" s="229">
        <v>768.92178700000159</v>
      </c>
      <c r="S58" s="229">
        <v>-2339</v>
      </c>
      <c r="T58" s="229">
        <v>26.353050302999982</v>
      </c>
    </row>
    <row r="59" spans="1:20" ht="18">
      <c r="A59" s="237" t="s">
        <v>213</v>
      </c>
      <c r="B59" s="237"/>
      <c r="C59" s="232">
        <v>4052973</v>
      </c>
      <c r="D59" s="232">
        <v>49220.320099999997</v>
      </c>
      <c r="E59" s="232">
        <v>1019184</v>
      </c>
      <c r="F59" s="232">
        <v>12960.4774</v>
      </c>
      <c r="G59" s="232">
        <v>27743</v>
      </c>
      <c r="H59" s="232">
        <v>621.20709999999997</v>
      </c>
      <c r="I59" s="232">
        <v>4249234</v>
      </c>
      <c r="J59" s="232">
        <v>49799.275067999995</v>
      </c>
      <c r="K59" s="232">
        <v>934518</v>
      </c>
      <c r="L59" s="232">
        <v>13873.380587</v>
      </c>
      <c r="M59" s="232">
        <v>25419</v>
      </c>
      <c r="N59" s="232">
        <v>648.07805030299994</v>
      </c>
      <c r="O59" s="232">
        <v>196261</v>
      </c>
      <c r="P59" s="232">
        <v>578.95496799999853</v>
      </c>
      <c r="Q59" s="232">
        <v>-84666</v>
      </c>
      <c r="R59" s="232">
        <v>912.90318699999943</v>
      </c>
      <c r="S59" s="232">
        <v>-2324</v>
      </c>
      <c r="T59" s="232">
        <v>26.87095030299999</v>
      </c>
    </row>
    <row r="60" spans="1:20" ht="18">
      <c r="A60" s="235" t="s">
        <v>75</v>
      </c>
      <c r="B60" s="237" t="s">
        <v>76</v>
      </c>
      <c r="C60" s="229"/>
      <c r="D60" s="229">
        <v>0</v>
      </c>
      <c r="E60" s="229"/>
      <c r="F60" s="229">
        <v>0</v>
      </c>
      <c r="G60" s="229"/>
      <c r="H60" s="229">
        <v>0</v>
      </c>
      <c r="I60" s="229"/>
      <c r="J60" s="229">
        <v>0</v>
      </c>
      <c r="K60" s="229"/>
      <c r="L60" s="229">
        <v>0</v>
      </c>
      <c r="M60" s="229"/>
      <c r="N60" s="229">
        <v>0</v>
      </c>
      <c r="O60" s="229"/>
      <c r="P60" s="229">
        <v>0</v>
      </c>
      <c r="Q60" s="229"/>
      <c r="R60" s="229">
        <v>0</v>
      </c>
      <c r="S60" s="229"/>
      <c r="T60" s="229">
        <v>0</v>
      </c>
    </row>
    <row r="61" spans="1:20" ht="18">
      <c r="A61" s="235">
        <v>1</v>
      </c>
      <c r="B61" s="236" t="s">
        <v>168</v>
      </c>
      <c r="C61" s="229">
        <v>309825</v>
      </c>
      <c r="D61" s="229">
        <v>1393.3761999999999</v>
      </c>
      <c r="E61" s="229">
        <v>27831</v>
      </c>
      <c r="F61" s="229">
        <v>125.1626</v>
      </c>
      <c r="G61" s="229">
        <v>0</v>
      </c>
      <c r="H61" s="229">
        <v>0</v>
      </c>
      <c r="I61" s="229">
        <v>309825</v>
      </c>
      <c r="J61" s="229">
        <v>1393.38</v>
      </c>
      <c r="K61" s="229">
        <v>27831</v>
      </c>
      <c r="L61" s="229">
        <v>125.16</v>
      </c>
      <c r="M61" s="229">
        <v>0</v>
      </c>
      <c r="N61" s="229">
        <v>0</v>
      </c>
      <c r="O61" s="229">
        <v>0</v>
      </c>
      <c r="P61" s="229">
        <v>3.800000000046566E-3</v>
      </c>
      <c r="Q61" s="229">
        <v>0</v>
      </c>
      <c r="R61" s="229">
        <v>-2.6000000000021826E-3</v>
      </c>
      <c r="S61" s="229">
        <v>0</v>
      </c>
      <c r="T61" s="229">
        <v>0</v>
      </c>
    </row>
    <row r="62" spans="1:20" ht="18">
      <c r="A62" s="235">
        <v>2</v>
      </c>
      <c r="B62" s="236" t="s">
        <v>169</v>
      </c>
      <c r="C62" s="229">
        <v>1645174</v>
      </c>
      <c r="D62" s="229">
        <v>8708.8822999999993</v>
      </c>
      <c r="E62" s="229">
        <v>312809</v>
      </c>
      <c r="F62" s="229">
        <v>1446.72</v>
      </c>
      <c r="G62" s="229">
        <v>0</v>
      </c>
      <c r="H62" s="229">
        <v>0</v>
      </c>
      <c r="I62" s="229">
        <v>1650410</v>
      </c>
      <c r="J62" s="229">
        <v>8942.0793000000012</v>
      </c>
      <c r="K62" s="229">
        <v>306091</v>
      </c>
      <c r="L62" s="229">
        <v>1426.9834000000001</v>
      </c>
      <c r="M62" s="229">
        <v>0</v>
      </c>
      <c r="N62" s="229">
        <v>0</v>
      </c>
      <c r="O62" s="229">
        <v>5236</v>
      </c>
      <c r="P62" s="229">
        <v>233.19700000000068</v>
      </c>
      <c r="Q62" s="229">
        <v>-6718</v>
      </c>
      <c r="R62" s="229">
        <v>-19.736600000000035</v>
      </c>
      <c r="S62" s="229">
        <v>0</v>
      </c>
      <c r="T62" s="229">
        <v>0</v>
      </c>
    </row>
    <row r="63" spans="1:20" ht="18">
      <c r="A63" s="235">
        <v>3</v>
      </c>
      <c r="B63" s="236" t="s">
        <v>170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0</v>
      </c>
      <c r="Q63" s="229">
        <v>0</v>
      </c>
      <c r="R63" s="229">
        <v>0</v>
      </c>
      <c r="S63" s="229">
        <v>0</v>
      </c>
      <c r="T63" s="229">
        <v>0</v>
      </c>
    </row>
    <row r="64" spans="1:20" ht="18">
      <c r="A64" s="235"/>
      <c r="B64" s="237" t="s">
        <v>171</v>
      </c>
      <c r="C64" s="232">
        <v>1954999</v>
      </c>
      <c r="D64" s="232">
        <v>10102.2585</v>
      </c>
      <c r="E64" s="232">
        <v>340640</v>
      </c>
      <c r="F64" s="232">
        <v>1571.8826000000001</v>
      </c>
      <c r="G64" s="232">
        <v>0</v>
      </c>
      <c r="H64" s="232">
        <v>0</v>
      </c>
      <c r="I64" s="232">
        <v>1960235</v>
      </c>
      <c r="J64" s="232">
        <v>10335.4593</v>
      </c>
      <c r="K64" s="232">
        <v>333922</v>
      </c>
      <c r="L64" s="232">
        <v>1552.1433999999999</v>
      </c>
      <c r="M64" s="232">
        <v>0</v>
      </c>
      <c r="N64" s="232">
        <v>0</v>
      </c>
      <c r="O64" s="232">
        <v>5236</v>
      </c>
      <c r="P64" s="232">
        <v>233.20080000000075</v>
      </c>
      <c r="Q64" s="232">
        <v>-6718</v>
      </c>
      <c r="R64" s="232">
        <v>-19.739200000000128</v>
      </c>
      <c r="S64" s="232">
        <v>0</v>
      </c>
      <c r="T64" s="232">
        <v>0</v>
      </c>
    </row>
    <row r="65" spans="1:20" ht="18">
      <c r="A65" s="235" t="s">
        <v>77</v>
      </c>
      <c r="B65" s="236" t="s">
        <v>172</v>
      </c>
      <c r="C65" s="229">
        <v>0</v>
      </c>
      <c r="D65" s="229">
        <v>0</v>
      </c>
      <c r="E65" s="229">
        <v>1572</v>
      </c>
      <c r="F65" s="229">
        <v>565.28430000000003</v>
      </c>
      <c r="G65" s="229">
        <v>0</v>
      </c>
      <c r="H65" s="229">
        <v>0</v>
      </c>
      <c r="I65" s="229">
        <v>0</v>
      </c>
      <c r="J65" s="229">
        <v>0</v>
      </c>
      <c r="K65" s="229">
        <v>1576</v>
      </c>
      <c r="L65" s="229">
        <v>586.07299999999998</v>
      </c>
      <c r="M65" s="229">
        <v>0</v>
      </c>
      <c r="N65" s="229">
        <v>0</v>
      </c>
      <c r="O65" s="229">
        <v>0</v>
      </c>
      <c r="P65" s="229">
        <v>0</v>
      </c>
      <c r="Q65" s="229">
        <v>4</v>
      </c>
      <c r="R65" s="229">
        <v>20.788700000000027</v>
      </c>
      <c r="S65" s="229">
        <v>0</v>
      </c>
      <c r="T65" s="229">
        <v>0</v>
      </c>
    </row>
    <row r="66" spans="1:20" ht="18">
      <c r="A66" s="235"/>
      <c r="B66" s="237" t="s">
        <v>78</v>
      </c>
      <c r="C66" s="229">
        <v>0</v>
      </c>
      <c r="D66" s="229">
        <v>0</v>
      </c>
      <c r="E66" s="229">
        <v>1572</v>
      </c>
      <c r="F66" s="229">
        <v>565.28430000000003</v>
      </c>
      <c r="G66" s="229">
        <v>0</v>
      </c>
      <c r="H66" s="229">
        <v>0</v>
      </c>
      <c r="I66" s="229">
        <v>0</v>
      </c>
      <c r="J66" s="229">
        <v>0</v>
      </c>
      <c r="K66" s="229">
        <v>1576</v>
      </c>
      <c r="L66" s="229">
        <v>586.07299999999998</v>
      </c>
      <c r="M66" s="229">
        <v>0</v>
      </c>
      <c r="N66" s="229">
        <v>0</v>
      </c>
      <c r="O66" s="232">
        <v>0</v>
      </c>
      <c r="P66" s="232">
        <v>0</v>
      </c>
      <c r="Q66" s="232">
        <v>4</v>
      </c>
      <c r="R66" s="232">
        <v>20.788700000000027</v>
      </c>
      <c r="S66" s="232">
        <v>0</v>
      </c>
      <c r="T66" s="232">
        <v>0</v>
      </c>
    </row>
    <row r="67" spans="1:20" ht="18">
      <c r="A67" s="235" t="s">
        <v>79</v>
      </c>
      <c r="B67" s="237" t="s">
        <v>80</v>
      </c>
      <c r="C67" s="229"/>
      <c r="D67" s="229">
        <v>0</v>
      </c>
      <c r="E67" s="232"/>
      <c r="F67" s="229">
        <v>0</v>
      </c>
      <c r="G67" s="229"/>
      <c r="H67" s="229">
        <v>0</v>
      </c>
      <c r="I67" s="229"/>
      <c r="J67" s="229">
        <v>0</v>
      </c>
      <c r="K67" s="232"/>
      <c r="L67" s="229">
        <v>0</v>
      </c>
      <c r="M67" s="229"/>
      <c r="N67" s="229">
        <v>0</v>
      </c>
      <c r="O67" s="229"/>
      <c r="P67" s="229">
        <v>0</v>
      </c>
      <c r="Q67" s="229"/>
      <c r="R67" s="229">
        <v>0</v>
      </c>
      <c r="S67" s="229"/>
      <c r="T67" s="229">
        <v>0</v>
      </c>
    </row>
    <row r="68" spans="1:20" ht="18">
      <c r="A68" s="235">
        <v>1</v>
      </c>
      <c r="B68" s="236" t="s">
        <v>173</v>
      </c>
      <c r="C68" s="229">
        <v>0</v>
      </c>
      <c r="D68" s="229">
        <v>0</v>
      </c>
      <c r="E68" s="232">
        <v>0</v>
      </c>
      <c r="F68" s="229">
        <v>0</v>
      </c>
      <c r="G68" s="229">
        <v>0</v>
      </c>
      <c r="H68" s="229">
        <v>0</v>
      </c>
      <c r="I68" s="229">
        <v>22446</v>
      </c>
      <c r="J68" s="229">
        <v>569.6</v>
      </c>
      <c r="K68" s="232">
        <v>19784</v>
      </c>
      <c r="L68" s="229">
        <v>21.46</v>
      </c>
      <c r="M68" s="229">
        <v>0</v>
      </c>
      <c r="N68" s="229">
        <v>0</v>
      </c>
      <c r="O68" s="229">
        <v>22446</v>
      </c>
      <c r="P68" s="229">
        <v>569.6</v>
      </c>
      <c r="Q68" s="229">
        <v>19784</v>
      </c>
      <c r="R68" s="229">
        <v>21.46</v>
      </c>
      <c r="S68" s="229">
        <v>0</v>
      </c>
      <c r="T68" s="229">
        <v>0</v>
      </c>
    </row>
    <row r="69" spans="1:20" ht="18">
      <c r="A69" s="235">
        <v>2</v>
      </c>
      <c r="B69" s="236" t="s">
        <v>174</v>
      </c>
      <c r="C69" s="229">
        <v>0</v>
      </c>
      <c r="D69" s="229">
        <v>0</v>
      </c>
      <c r="E69" s="232">
        <v>0</v>
      </c>
      <c r="F69" s="229">
        <v>0</v>
      </c>
      <c r="G69" s="229">
        <v>0</v>
      </c>
      <c r="H69" s="229">
        <v>0</v>
      </c>
      <c r="I69" s="229">
        <v>44802</v>
      </c>
      <c r="J69" s="229">
        <v>114.25</v>
      </c>
      <c r="K69" s="232">
        <v>43017</v>
      </c>
      <c r="L69" s="229">
        <v>87.14</v>
      </c>
      <c r="M69" s="229">
        <v>0</v>
      </c>
      <c r="N69" s="229">
        <v>0</v>
      </c>
      <c r="O69" s="229">
        <v>44802</v>
      </c>
      <c r="P69" s="229">
        <v>114.25</v>
      </c>
      <c r="Q69" s="229">
        <v>43017</v>
      </c>
      <c r="R69" s="229">
        <v>87.14</v>
      </c>
      <c r="S69" s="229">
        <v>0</v>
      </c>
      <c r="T69" s="229">
        <v>0</v>
      </c>
    </row>
    <row r="70" spans="1:20" ht="18">
      <c r="A70" s="235"/>
      <c r="B70" s="237" t="s">
        <v>81</v>
      </c>
      <c r="C70" s="229">
        <v>0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67248</v>
      </c>
      <c r="J70" s="229">
        <v>683.85</v>
      </c>
      <c r="K70" s="229">
        <v>62801</v>
      </c>
      <c r="L70" s="229">
        <v>108.6</v>
      </c>
      <c r="M70" s="229">
        <v>0</v>
      </c>
      <c r="N70" s="229">
        <v>0</v>
      </c>
      <c r="O70" s="232">
        <v>67248</v>
      </c>
      <c r="P70" s="232">
        <v>683.85</v>
      </c>
      <c r="Q70" s="232">
        <v>62801</v>
      </c>
      <c r="R70" s="232">
        <v>108.6</v>
      </c>
      <c r="S70" s="232">
        <v>0</v>
      </c>
      <c r="T70" s="232">
        <v>0</v>
      </c>
    </row>
    <row r="71" spans="1:20" ht="18">
      <c r="A71" s="235"/>
      <c r="B71" s="237" t="s">
        <v>214</v>
      </c>
      <c r="C71" s="232">
        <v>6007972</v>
      </c>
      <c r="D71" s="232">
        <v>59322.578599999993</v>
      </c>
      <c r="E71" s="232">
        <v>1361396</v>
      </c>
      <c r="F71" s="232">
        <v>15097.6443</v>
      </c>
      <c r="G71" s="232">
        <v>27743</v>
      </c>
      <c r="H71" s="232">
        <v>621.20709999999997</v>
      </c>
      <c r="I71" s="232">
        <v>6276717</v>
      </c>
      <c r="J71" s="232">
        <v>60818.584367999996</v>
      </c>
      <c r="K71" s="232">
        <v>1332817</v>
      </c>
      <c r="L71" s="232">
        <v>16120.196987000001</v>
      </c>
      <c r="M71" s="232">
        <v>25419</v>
      </c>
      <c r="N71" s="232">
        <v>648.07805030299994</v>
      </c>
      <c r="O71" s="232">
        <v>268745</v>
      </c>
      <c r="P71" s="232">
        <v>1496.0057679999993</v>
      </c>
      <c r="Q71" s="232">
        <v>-28579</v>
      </c>
      <c r="R71" s="232">
        <v>1022.5526870000014</v>
      </c>
      <c r="S71" s="232">
        <v>-2324</v>
      </c>
      <c r="T71" s="232">
        <v>26.87095030299999</v>
      </c>
    </row>
    <row r="72" spans="1:20" ht="18">
      <c r="A72" s="226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</row>
  </sheetData>
  <mergeCells count="18">
    <mergeCell ref="S6:T6"/>
    <mergeCell ref="A15:B15"/>
    <mergeCell ref="G6:H6"/>
    <mergeCell ref="I6:J6"/>
    <mergeCell ref="K6:L6"/>
    <mergeCell ref="M6:N6"/>
    <mergeCell ref="O6:P6"/>
    <mergeCell ref="Q6:R6"/>
    <mergeCell ref="A1:T1"/>
    <mergeCell ref="A2:T2"/>
    <mergeCell ref="A3:T3"/>
    <mergeCell ref="A5:A7"/>
    <mergeCell ref="B5:B7"/>
    <mergeCell ref="C5:H5"/>
    <mergeCell ref="I5:N5"/>
    <mergeCell ref="O5:T5"/>
    <mergeCell ref="C6:D6"/>
    <mergeCell ref="E6:F6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R24" sqref="R24"/>
    </sheetView>
  </sheetViews>
  <sheetFormatPr defaultRowHeight="14.25"/>
  <cols>
    <col min="1" max="1" width="6" style="286" customWidth="1"/>
    <col min="2" max="2" width="28" style="240" customWidth="1"/>
    <col min="3" max="3" width="9.5703125" style="287" bestFit="1" customWidth="1"/>
    <col min="4" max="4" width="10.140625" style="288" customWidth="1"/>
    <col min="5" max="5" width="10.140625" style="240" customWidth="1"/>
    <col min="6" max="6" width="10.5703125" style="288" customWidth="1"/>
    <col min="7" max="7" width="9.5703125" style="240" customWidth="1"/>
    <col min="8" max="8" width="10.42578125" style="240" customWidth="1"/>
    <col min="9" max="9" width="9.42578125" style="240" customWidth="1"/>
    <col min="10" max="10" width="10" style="240" customWidth="1"/>
    <col min="11" max="11" width="8.7109375" style="240" customWidth="1"/>
    <col min="12" max="12" width="11.5703125" style="240" customWidth="1"/>
    <col min="13" max="39" width="11.42578125" style="240" customWidth="1"/>
    <col min="40" max="16384" width="9.140625" style="240"/>
  </cols>
  <sheetData>
    <row r="1" spans="1:12" ht="15.75">
      <c r="A1" s="239" t="s">
        <v>236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.75">
      <c r="A2" s="241" t="s">
        <v>218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>
      <c r="A3" s="242" t="s">
        <v>219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247" customFormat="1" ht="15">
      <c r="A4" s="243" t="s">
        <v>50</v>
      </c>
      <c r="B4" s="244" t="s">
        <v>51</v>
      </c>
      <c r="C4" s="245" t="s">
        <v>220</v>
      </c>
      <c r="D4" s="245"/>
      <c r="E4" s="245"/>
      <c r="F4" s="245"/>
      <c r="G4" s="245" t="s">
        <v>221</v>
      </c>
      <c r="H4" s="245"/>
      <c r="I4" s="245"/>
      <c r="J4" s="245"/>
      <c r="K4" s="246" t="s">
        <v>222</v>
      </c>
      <c r="L4" s="246"/>
    </row>
    <row r="5" spans="1:12" s="250" customFormat="1" ht="15">
      <c r="A5" s="248"/>
      <c r="B5" s="244"/>
      <c r="C5" s="249" t="s">
        <v>223</v>
      </c>
      <c r="D5" s="249"/>
      <c r="E5" s="249" t="s">
        <v>224</v>
      </c>
      <c r="F5" s="249"/>
      <c r="G5" s="249" t="s">
        <v>225</v>
      </c>
      <c r="H5" s="249"/>
      <c r="I5" s="249" t="s">
        <v>226</v>
      </c>
      <c r="J5" s="249"/>
      <c r="K5" s="249" t="s">
        <v>227</v>
      </c>
      <c r="L5" s="249"/>
    </row>
    <row r="6" spans="1:12" ht="15">
      <c r="A6" s="251" t="s">
        <v>228</v>
      </c>
      <c r="B6" s="252" t="s">
        <v>63</v>
      </c>
      <c r="C6" s="253" t="s">
        <v>56</v>
      </c>
      <c r="D6" s="253" t="s">
        <v>229</v>
      </c>
      <c r="E6" s="253" t="s">
        <v>56</v>
      </c>
      <c r="F6" s="253" t="s">
        <v>229</v>
      </c>
      <c r="G6" s="253" t="s">
        <v>56</v>
      </c>
      <c r="H6" s="253" t="s">
        <v>229</v>
      </c>
      <c r="I6" s="253" t="s">
        <v>56</v>
      </c>
      <c r="J6" s="253" t="s">
        <v>229</v>
      </c>
      <c r="K6" s="253" t="s">
        <v>56</v>
      </c>
      <c r="L6" s="253" t="s">
        <v>229</v>
      </c>
    </row>
    <row r="7" spans="1:12">
      <c r="A7" s="254">
        <v>1</v>
      </c>
      <c r="B7" s="255" t="s">
        <v>136</v>
      </c>
      <c r="C7" s="256">
        <v>116478</v>
      </c>
      <c r="D7" s="257">
        <v>1003.96</v>
      </c>
      <c r="E7" s="255">
        <v>720106</v>
      </c>
      <c r="F7" s="257">
        <v>10217.450000000001</v>
      </c>
      <c r="G7" s="256">
        <v>501536</v>
      </c>
      <c r="H7" s="257">
        <v>4669.53</v>
      </c>
      <c r="I7" s="255">
        <v>712034</v>
      </c>
      <c r="J7" s="257">
        <v>10007.27</v>
      </c>
      <c r="K7" s="256">
        <v>8072</v>
      </c>
      <c r="L7" s="257">
        <v>210.18000000000029</v>
      </c>
    </row>
    <row r="8" spans="1:12">
      <c r="A8" s="258">
        <v>2</v>
      </c>
      <c r="B8" s="259" t="s">
        <v>11</v>
      </c>
      <c r="C8" s="259">
        <v>135001</v>
      </c>
      <c r="D8" s="260">
        <v>815.00399999999991</v>
      </c>
      <c r="E8" s="259">
        <v>128440</v>
      </c>
      <c r="F8" s="260">
        <v>292.68</v>
      </c>
      <c r="G8" s="259">
        <v>33688</v>
      </c>
      <c r="H8" s="260">
        <v>816.04499999999996</v>
      </c>
      <c r="I8" s="259">
        <v>75782</v>
      </c>
      <c r="J8" s="260">
        <v>1249.82</v>
      </c>
      <c r="K8" s="261">
        <v>52658</v>
      </c>
      <c r="L8" s="260">
        <v>-957.13999999999987</v>
      </c>
    </row>
    <row r="9" spans="1:12">
      <c r="A9" s="254">
        <v>3</v>
      </c>
      <c r="B9" s="255" t="s">
        <v>13</v>
      </c>
      <c r="C9" s="256">
        <v>69789</v>
      </c>
      <c r="D9" s="257">
        <v>3158.13</v>
      </c>
      <c r="E9" s="255">
        <v>584135</v>
      </c>
      <c r="F9" s="257">
        <v>16786.07</v>
      </c>
      <c r="G9" s="256">
        <v>220882</v>
      </c>
      <c r="H9" s="257">
        <v>12804.53</v>
      </c>
      <c r="I9" s="255">
        <v>564400</v>
      </c>
      <c r="J9" s="257">
        <v>16375</v>
      </c>
      <c r="K9" s="256">
        <v>19735</v>
      </c>
      <c r="L9" s="257">
        <v>411.06999999999971</v>
      </c>
    </row>
    <row r="10" spans="1:12">
      <c r="A10" s="254">
        <v>4</v>
      </c>
      <c r="B10" s="255" t="s">
        <v>8</v>
      </c>
      <c r="C10" s="256">
        <v>15429</v>
      </c>
      <c r="D10" s="257">
        <v>768.94399999999996</v>
      </c>
      <c r="E10" s="255">
        <v>269303</v>
      </c>
      <c r="F10" s="257">
        <v>13603.946699999999</v>
      </c>
      <c r="G10" s="256">
        <v>52151</v>
      </c>
      <c r="H10" s="257">
        <v>1496.9626000000001</v>
      </c>
      <c r="I10" s="255">
        <v>248844</v>
      </c>
      <c r="J10" s="257">
        <v>13365.444799999999</v>
      </c>
      <c r="K10" s="256">
        <v>20459</v>
      </c>
      <c r="L10" s="257">
        <v>238.5018999999993</v>
      </c>
    </row>
    <row r="11" spans="1:12">
      <c r="A11" s="254">
        <v>5</v>
      </c>
      <c r="B11" s="255" t="s">
        <v>9</v>
      </c>
      <c r="C11" s="256">
        <v>117057</v>
      </c>
      <c r="D11" s="257">
        <v>1042.8625999999999</v>
      </c>
      <c r="E11" s="255">
        <v>462498</v>
      </c>
      <c r="F11" s="257">
        <v>5758.9877000000006</v>
      </c>
      <c r="G11" s="256">
        <v>420809</v>
      </c>
      <c r="H11" s="257">
        <v>4658.7412999999997</v>
      </c>
      <c r="I11" s="255">
        <v>404383</v>
      </c>
      <c r="J11" s="257">
        <v>4476.3702000000003</v>
      </c>
      <c r="K11" s="256">
        <v>58115</v>
      </c>
      <c r="L11" s="257">
        <v>1282.6175000000003</v>
      </c>
    </row>
    <row r="12" spans="1:12" s="247" customFormat="1" ht="15">
      <c r="A12" s="251"/>
      <c r="B12" s="252" t="s">
        <v>64</v>
      </c>
      <c r="C12" s="262">
        <v>453754</v>
      </c>
      <c r="D12" s="263">
        <v>6788.9006000000008</v>
      </c>
      <c r="E12" s="262">
        <v>2164482</v>
      </c>
      <c r="F12" s="263">
        <v>46659.134399999995</v>
      </c>
      <c r="G12" s="262">
        <v>1229066</v>
      </c>
      <c r="H12" s="263">
        <v>24445.808899999996</v>
      </c>
      <c r="I12" s="262">
        <v>2005443</v>
      </c>
      <c r="J12" s="263">
        <v>45473.904999999999</v>
      </c>
      <c r="K12" s="264">
        <v>159039</v>
      </c>
      <c r="L12" s="265">
        <v>1185.2293999999997</v>
      </c>
    </row>
    <row r="13" spans="1:12" ht="15">
      <c r="A13" s="251" t="s">
        <v>230</v>
      </c>
      <c r="B13" s="252" t="s">
        <v>231</v>
      </c>
      <c r="C13" s="256"/>
      <c r="D13" s="257"/>
      <c r="E13" s="255"/>
      <c r="F13" s="257"/>
      <c r="G13" s="256"/>
      <c r="H13" s="257"/>
      <c r="I13" s="255"/>
      <c r="J13" s="257"/>
      <c r="K13" s="255"/>
      <c r="L13" s="257"/>
    </row>
    <row r="14" spans="1:12" s="266" customFormat="1">
      <c r="A14" s="258">
        <v>6</v>
      </c>
      <c r="B14" s="259" t="s">
        <v>18</v>
      </c>
      <c r="C14" s="261">
        <v>0</v>
      </c>
      <c r="D14" s="260">
        <v>0</v>
      </c>
      <c r="E14" s="259">
        <v>0</v>
      </c>
      <c r="F14" s="260">
        <v>0</v>
      </c>
      <c r="G14" s="261">
        <v>0</v>
      </c>
      <c r="H14" s="260">
        <v>0</v>
      </c>
      <c r="I14" s="259">
        <v>0</v>
      </c>
      <c r="J14" s="260">
        <v>0</v>
      </c>
      <c r="K14" s="259">
        <v>0</v>
      </c>
      <c r="L14" s="260">
        <v>0</v>
      </c>
    </row>
    <row r="15" spans="1:12">
      <c r="A15" s="254">
        <v>7</v>
      </c>
      <c r="B15" s="255" t="s">
        <v>138</v>
      </c>
      <c r="C15" s="256">
        <v>2473</v>
      </c>
      <c r="D15" s="257">
        <v>36.32</v>
      </c>
      <c r="E15" s="255">
        <v>11961</v>
      </c>
      <c r="F15" s="257">
        <v>187.13</v>
      </c>
      <c r="G15" s="256">
        <v>6617</v>
      </c>
      <c r="H15" s="257">
        <v>87.185900000000004</v>
      </c>
      <c r="I15" s="255">
        <v>8576</v>
      </c>
      <c r="J15" s="257">
        <v>149.96180000000001</v>
      </c>
      <c r="K15" s="267">
        <v>3385</v>
      </c>
      <c r="L15" s="268">
        <v>37.168199999999985</v>
      </c>
    </row>
    <row r="16" spans="1:12">
      <c r="A16" s="254">
        <v>8</v>
      </c>
      <c r="B16" s="255" t="s">
        <v>22</v>
      </c>
      <c r="C16" s="256">
        <v>937</v>
      </c>
      <c r="D16" s="257">
        <v>8.98</v>
      </c>
      <c r="E16" s="255">
        <v>48571</v>
      </c>
      <c r="F16" s="257">
        <v>691.11</v>
      </c>
      <c r="G16" s="256">
        <v>6705</v>
      </c>
      <c r="H16" s="257">
        <v>76.41</v>
      </c>
      <c r="I16" s="255">
        <v>40981</v>
      </c>
      <c r="J16" s="257">
        <v>592.59</v>
      </c>
      <c r="K16" s="267">
        <v>7590</v>
      </c>
      <c r="L16" s="268">
        <v>98.519999999999982</v>
      </c>
    </row>
    <row r="17" spans="1:12">
      <c r="A17" s="254">
        <v>9</v>
      </c>
      <c r="B17" s="255" t="s">
        <v>15</v>
      </c>
      <c r="C17" s="256">
        <v>8361</v>
      </c>
      <c r="D17" s="257">
        <v>232.94569999999999</v>
      </c>
      <c r="E17" s="255">
        <v>59527</v>
      </c>
      <c r="F17" s="257">
        <v>1738.0427</v>
      </c>
      <c r="G17" s="256">
        <v>61934</v>
      </c>
      <c r="H17" s="257">
        <v>2010.2632000000001</v>
      </c>
      <c r="I17" s="255">
        <v>57483</v>
      </c>
      <c r="J17" s="257">
        <v>1715.9926999999998</v>
      </c>
      <c r="K17" s="267">
        <v>2044</v>
      </c>
      <c r="L17" s="268">
        <v>22.050000000000182</v>
      </c>
    </row>
    <row r="18" spans="1:12">
      <c r="A18" s="258">
        <v>10</v>
      </c>
      <c r="B18" s="259" t="s">
        <v>139</v>
      </c>
      <c r="C18" s="261">
        <v>1442</v>
      </c>
      <c r="D18" s="260">
        <v>28.491500000000002</v>
      </c>
      <c r="E18" s="259">
        <v>12124</v>
      </c>
      <c r="F18" s="260">
        <v>416.59210000000002</v>
      </c>
      <c r="G18" s="261">
        <v>45</v>
      </c>
      <c r="H18" s="260">
        <v>0.81</v>
      </c>
      <c r="I18" s="259">
        <v>11551</v>
      </c>
      <c r="J18" s="260">
        <v>494.61</v>
      </c>
      <c r="K18" s="259">
        <v>573</v>
      </c>
      <c r="L18" s="260">
        <v>-78.017899999999997</v>
      </c>
    </row>
    <row r="19" spans="1:12">
      <c r="A19" s="258">
        <v>11</v>
      </c>
      <c r="B19" s="259" t="s">
        <v>14</v>
      </c>
      <c r="C19" s="261">
        <v>240</v>
      </c>
      <c r="D19" s="260">
        <v>2.75</v>
      </c>
      <c r="E19" s="259">
        <v>995</v>
      </c>
      <c r="F19" s="260">
        <v>60.39</v>
      </c>
      <c r="G19" s="261">
        <v>12298</v>
      </c>
      <c r="H19" s="260">
        <v>143.63999999999999</v>
      </c>
      <c r="I19" s="259">
        <v>23760</v>
      </c>
      <c r="J19" s="260">
        <v>354.4</v>
      </c>
      <c r="K19" s="259">
        <v>-22765</v>
      </c>
      <c r="L19" s="260">
        <v>-294.01</v>
      </c>
    </row>
    <row r="20" spans="1:12">
      <c r="A20" s="254">
        <v>12</v>
      </c>
      <c r="B20" s="255" t="s">
        <v>140</v>
      </c>
      <c r="C20" s="256">
        <v>117</v>
      </c>
      <c r="D20" s="257">
        <v>3.02</v>
      </c>
      <c r="E20" s="255">
        <v>3127</v>
      </c>
      <c r="F20" s="257">
        <v>82.05</v>
      </c>
      <c r="G20" s="256">
        <v>760</v>
      </c>
      <c r="H20" s="257">
        <v>17.37</v>
      </c>
      <c r="I20" s="255">
        <v>3320</v>
      </c>
      <c r="J20" s="257">
        <v>81.209999999999994</v>
      </c>
      <c r="K20" s="267">
        <v>-193</v>
      </c>
      <c r="L20" s="268">
        <v>0.84000000000000341</v>
      </c>
    </row>
    <row r="21" spans="1:12">
      <c r="A21" s="254">
        <v>13</v>
      </c>
      <c r="B21" s="255" t="s">
        <v>141</v>
      </c>
      <c r="C21" s="256">
        <v>2435</v>
      </c>
      <c r="D21" s="257">
        <v>34.61</v>
      </c>
      <c r="E21" s="255">
        <v>19803</v>
      </c>
      <c r="F21" s="257">
        <v>464.88580000000002</v>
      </c>
      <c r="G21" s="256">
        <v>15166</v>
      </c>
      <c r="H21" s="257">
        <v>373.92</v>
      </c>
      <c r="I21" s="255">
        <v>19803</v>
      </c>
      <c r="J21" s="257">
        <v>464.88580000000002</v>
      </c>
      <c r="K21" s="267">
        <v>0</v>
      </c>
      <c r="L21" s="268">
        <v>0</v>
      </c>
    </row>
    <row r="22" spans="1:12">
      <c r="A22" s="254">
        <v>14</v>
      </c>
      <c r="B22" s="255" t="s">
        <v>10</v>
      </c>
      <c r="C22" s="256">
        <v>889</v>
      </c>
      <c r="D22" s="257">
        <v>20.5501</v>
      </c>
      <c r="E22" s="255">
        <v>65969</v>
      </c>
      <c r="F22" s="257">
        <v>1216.71913</v>
      </c>
      <c r="G22" s="256">
        <v>3243</v>
      </c>
      <c r="H22" s="257">
        <v>55.369599999999998</v>
      </c>
      <c r="I22" s="255">
        <v>63291</v>
      </c>
      <c r="J22" s="257">
        <v>263.82729999999998</v>
      </c>
      <c r="K22" s="267">
        <v>2678</v>
      </c>
      <c r="L22" s="268">
        <v>952.89183000000003</v>
      </c>
    </row>
    <row r="23" spans="1:12">
      <c r="A23" s="258">
        <v>15</v>
      </c>
      <c r="B23" s="259" t="s">
        <v>142</v>
      </c>
      <c r="C23" s="261">
        <v>219</v>
      </c>
      <c r="D23" s="260">
        <v>4.2720000000000002</v>
      </c>
      <c r="E23" s="259">
        <v>5137</v>
      </c>
      <c r="F23" s="260">
        <v>133.59270000000001</v>
      </c>
      <c r="G23" s="261">
        <v>1596</v>
      </c>
      <c r="H23" s="260">
        <v>48.1661</v>
      </c>
      <c r="I23" s="259">
        <v>5792</v>
      </c>
      <c r="J23" s="260">
        <v>178.2021</v>
      </c>
      <c r="K23" s="259">
        <v>-655</v>
      </c>
      <c r="L23" s="260">
        <v>-44.609399999999994</v>
      </c>
    </row>
    <row r="24" spans="1:12">
      <c r="A24" s="258">
        <v>16</v>
      </c>
      <c r="B24" s="259" t="s">
        <v>21</v>
      </c>
      <c r="C24" s="261">
        <v>2033</v>
      </c>
      <c r="D24" s="260">
        <v>21.2088</v>
      </c>
      <c r="E24" s="259">
        <v>19994</v>
      </c>
      <c r="F24" s="260">
        <v>253.5984</v>
      </c>
      <c r="G24" s="261">
        <v>7500</v>
      </c>
      <c r="H24" s="260">
        <v>82.206699999999998</v>
      </c>
      <c r="I24" s="259">
        <v>22577</v>
      </c>
      <c r="J24" s="260">
        <v>272.53829999999999</v>
      </c>
      <c r="K24" s="259">
        <v>-2583</v>
      </c>
      <c r="L24" s="260">
        <v>-18.939899999999994</v>
      </c>
    </row>
    <row r="25" spans="1:12">
      <c r="A25" s="258">
        <v>17</v>
      </c>
      <c r="B25" s="259" t="s">
        <v>143</v>
      </c>
      <c r="C25" s="261">
        <v>6</v>
      </c>
      <c r="D25" s="260">
        <v>2.8999999999999998E-2</v>
      </c>
      <c r="E25" s="259">
        <v>162</v>
      </c>
      <c r="F25" s="260">
        <v>3.86</v>
      </c>
      <c r="G25" s="261">
        <v>17</v>
      </c>
      <c r="H25" s="260">
        <v>0.14429999999999998</v>
      </c>
      <c r="I25" s="259">
        <v>161</v>
      </c>
      <c r="J25" s="260">
        <v>3.25</v>
      </c>
      <c r="K25" s="259">
        <v>1</v>
      </c>
      <c r="L25" s="260">
        <v>0.60999999999999988</v>
      </c>
    </row>
    <row r="26" spans="1:12">
      <c r="A26" s="258">
        <v>18</v>
      </c>
      <c r="B26" s="259" t="s">
        <v>144</v>
      </c>
      <c r="C26" s="261">
        <v>225</v>
      </c>
      <c r="D26" s="260">
        <v>4.2</v>
      </c>
      <c r="E26" s="259">
        <v>1116</v>
      </c>
      <c r="F26" s="260">
        <v>17.5</v>
      </c>
      <c r="G26" s="261">
        <v>1121</v>
      </c>
      <c r="H26" s="260">
        <v>11.08</v>
      </c>
      <c r="I26" s="259">
        <v>3536</v>
      </c>
      <c r="J26" s="260">
        <v>119.22</v>
      </c>
      <c r="K26" s="259">
        <v>-2420</v>
      </c>
      <c r="L26" s="260">
        <v>-101.72</v>
      </c>
    </row>
    <row r="27" spans="1:12">
      <c r="A27" s="258">
        <v>19</v>
      </c>
      <c r="B27" s="259" t="s">
        <v>145</v>
      </c>
      <c r="C27" s="261">
        <v>8861</v>
      </c>
      <c r="D27" s="260">
        <v>112.586</v>
      </c>
      <c r="E27" s="259">
        <v>137779</v>
      </c>
      <c r="F27" s="260">
        <v>2582.5189999999998</v>
      </c>
      <c r="G27" s="261">
        <v>154538</v>
      </c>
      <c r="H27" s="260">
        <v>1653.6819</v>
      </c>
      <c r="I27" s="259">
        <v>141328</v>
      </c>
      <c r="J27" s="260">
        <v>2738.4562999999998</v>
      </c>
      <c r="K27" s="259">
        <v>-3549</v>
      </c>
      <c r="L27" s="260">
        <v>-155.93730000000005</v>
      </c>
    </row>
    <row r="28" spans="1:12">
      <c r="A28" s="258">
        <v>20</v>
      </c>
      <c r="B28" s="259" t="s">
        <v>146</v>
      </c>
      <c r="C28" s="261">
        <v>15</v>
      </c>
      <c r="D28" s="260">
        <v>1.02</v>
      </c>
      <c r="E28" s="259">
        <v>466</v>
      </c>
      <c r="F28" s="260">
        <v>27.68</v>
      </c>
      <c r="G28" s="261">
        <v>302</v>
      </c>
      <c r="H28" s="260">
        <v>7.2404999999999999</v>
      </c>
      <c r="I28" s="259">
        <v>791</v>
      </c>
      <c r="J28" s="260">
        <v>40.22</v>
      </c>
      <c r="K28" s="259">
        <v>-325</v>
      </c>
      <c r="L28" s="260">
        <v>-12.54</v>
      </c>
    </row>
    <row r="29" spans="1:12">
      <c r="A29" s="258">
        <v>21</v>
      </c>
      <c r="B29" s="259" t="s">
        <v>147</v>
      </c>
      <c r="C29" s="261">
        <v>65255</v>
      </c>
      <c r="D29" s="260">
        <v>499.09639000000004</v>
      </c>
      <c r="E29" s="259">
        <v>103700</v>
      </c>
      <c r="F29" s="260">
        <v>2667.0773700000004</v>
      </c>
      <c r="G29" s="261">
        <v>254915</v>
      </c>
      <c r="H29" s="260">
        <v>1885.7139000000002</v>
      </c>
      <c r="I29" s="259">
        <v>102541</v>
      </c>
      <c r="J29" s="260">
        <v>2813.4990999999995</v>
      </c>
      <c r="K29" s="259">
        <v>1159</v>
      </c>
      <c r="L29" s="260">
        <v>-146.42172999999912</v>
      </c>
    </row>
    <row r="30" spans="1:12" s="247" customFormat="1" ht="15">
      <c r="A30" s="251"/>
      <c r="B30" s="252" t="s">
        <v>66</v>
      </c>
      <c r="C30" s="262">
        <v>93508</v>
      </c>
      <c r="D30" s="263">
        <v>1010.0794900000001</v>
      </c>
      <c r="E30" s="262">
        <v>490431</v>
      </c>
      <c r="F30" s="263">
        <v>10542.7472</v>
      </c>
      <c r="G30" s="262">
        <v>526757</v>
      </c>
      <c r="H30" s="263">
        <v>6453.2021000000004</v>
      </c>
      <c r="I30" s="262">
        <v>505491</v>
      </c>
      <c r="J30" s="263">
        <v>10282.8634</v>
      </c>
      <c r="K30" s="252">
        <v>-15060</v>
      </c>
      <c r="L30" s="265">
        <v>259.88380000000092</v>
      </c>
    </row>
    <row r="31" spans="1:12" ht="15">
      <c r="A31" s="251" t="s">
        <v>67</v>
      </c>
      <c r="B31" s="252" t="s">
        <v>68</v>
      </c>
      <c r="C31" s="256"/>
      <c r="D31" s="257"/>
      <c r="E31" s="255"/>
      <c r="F31" s="257"/>
      <c r="G31" s="256"/>
      <c r="H31" s="257"/>
      <c r="I31" s="255"/>
      <c r="J31" s="257"/>
      <c r="K31" s="255"/>
      <c r="L31" s="257"/>
    </row>
    <row r="32" spans="1:12">
      <c r="A32" s="254">
        <v>22</v>
      </c>
      <c r="B32" s="255" t="s">
        <v>148</v>
      </c>
      <c r="C32" s="256">
        <v>35114</v>
      </c>
      <c r="D32" s="257">
        <v>311.82419999999996</v>
      </c>
      <c r="E32" s="255">
        <v>154811</v>
      </c>
      <c r="F32" s="257">
        <v>1808.0358999999999</v>
      </c>
      <c r="G32" s="256">
        <v>135520</v>
      </c>
      <c r="H32" s="257">
        <v>1432.6866</v>
      </c>
      <c r="I32" s="255">
        <v>153475</v>
      </c>
      <c r="J32" s="257">
        <v>1766.0260999999998</v>
      </c>
      <c r="K32" s="255">
        <v>1336</v>
      </c>
      <c r="L32" s="257">
        <v>42.009800000000041</v>
      </c>
    </row>
    <row r="33" spans="1:12">
      <c r="A33" s="254">
        <v>23</v>
      </c>
      <c r="B33" s="255" t="s">
        <v>149</v>
      </c>
      <c r="C33" s="269">
        <v>94843</v>
      </c>
      <c r="D33" s="270">
        <v>290.67439100000001</v>
      </c>
      <c r="E33" s="269">
        <v>273282</v>
      </c>
      <c r="F33" s="270">
        <v>1054.6138800000001</v>
      </c>
      <c r="G33" s="269">
        <v>145177</v>
      </c>
      <c r="H33" s="270">
        <v>490.92790000000002</v>
      </c>
      <c r="I33" s="269">
        <v>179926</v>
      </c>
      <c r="J33" s="270">
        <v>786.51699999999994</v>
      </c>
      <c r="K33" s="255">
        <v>93356</v>
      </c>
      <c r="L33" s="257">
        <v>268.09688000000017</v>
      </c>
    </row>
    <row r="34" spans="1:12">
      <c r="A34" s="258">
        <v>24</v>
      </c>
      <c r="B34" s="259" t="s">
        <v>150</v>
      </c>
      <c r="C34" s="261">
        <v>0</v>
      </c>
      <c r="D34" s="260">
        <v>0</v>
      </c>
      <c r="E34" s="259">
        <v>0</v>
      </c>
      <c r="F34" s="260">
        <v>0</v>
      </c>
      <c r="G34" s="261">
        <v>0</v>
      </c>
      <c r="H34" s="260">
        <v>0</v>
      </c>
      <c r="I34" s="259">
        <v>0</v>
      </c>
      <c r="J34" s="260">
        <v>0</v>
      </c>
      <c r="K34" s="259">
        <v>0</v>
      </c>
      <c r="L34" s="260">
        <v>0</v>
      </c>
    </row>
    <row r="35" spans="1:12">
      <c r="A35" s="254">
        <v>25</v>
      </c>
      <c r="B35" s="255" t="s">
        <v>151</v>
      </c>
      <c r="C35" s="256">
        <v>443</v>
      </c>
      <c r="D35" s="257">
        <v>3.1668000000000003</v>
      </c>
      <c r="E35" s="255">
        <v>1751</v>
      </c>
      <c r="F35" s="257">
        <v>12.157299999999999</v>
      </c>
      <c r="G35" s="256">
        <v>1106</v>
      </c>
      <c r="H35" s="257">
        <v>7.2059000000000006</v>
      </c>
      <c r="I35" s="255">
        <v>1827</v>
      </c>
      <c r="J35" s="257">
        <v>12.547699999999999</v>
      </c>
      <c r="K35" s="255">
        <v>-76</v>
      </c>
      <c r="L35" s="257">
        <v>-0.39039999999999964</v>
      </c>
    </row>
    <row r="36" spans="1:12">
      <c r="A36" s="254">
        <v>26</v>
      </c>
      <c r="B36" s="255" t="s">
        <v>152</v>
      </c>
      <c r="C36" s="256">
        <v>0</v>
      </c>
      <c r="D36" s="257">
        <v>0</v>
      </c>
      <c r="E36" s="255">
        <v>0</v>
      </c>
      <c r="F36" s="257">
        <v>0</v>
      </c>
      <c r="G36" s="256">
        <v>0</v>
      </c>
      <c r="H36" s="257">
        <v>0</v>
      </c>
      <c r="I36" s="255">
        <v>13</v>
      </c>
      <c r="J36" s="257">
        <v>0.12</v>
      </c>
      <c r="K36" s="255">
        <v>-13</v>
      </c>
      <c r="L36" s="257">
        <v>-0.12</v>
      </c>
    </row>
    <row r="37" spans="1:12">
      <c r="A37" s="254">
        <v>27</v>
      </c>
      <c r="B37" s="255" t="s">
        <v>153</v>
      </c>
      <c r="C37" s="256">
        <v>13502</v>
      </c>
      <c r="D37" s="257">
        <v>189.9152</v>
      </c>
      <c r="E37" s="255">
        <v>37997</v>
      </c>
      <c r="F37" s="257">
        <v>612.53250000000003</v>
      </c>
      <c r="G37" s="256">
        <v>32093</v>
      </c>
      <c r="H37" s="257">
        <v>412.54900000000004</v>
      </c>
      <c r="I37" s="255">
        <v>35971</v>
      </c>
      <c r="J37" s="257">
        <v>562.99109999999996</v>
      </c>
      <c r="K37" s="255">
        <v>2026</v>
      </c>
      <c r="L37" s="257">
        <v>49.541400000000067</v>
      </c>
    </row>
    <row r="38" spans="1:12">
      <c r="A38" s="258">
        <v>28</v>
      </c>
      <c r="B38" s="259" t="s">
        <v>154</v>
      </c>
      <c r="C38" s="271">
        <v>0</v>
      </c>
      <c r="D38" s="272">
        <v>0</v>
      </c>
      <c r="E38" s="259">
        <v>0</v>
      </c>
      <c r="F38" s="260">
        <v>0</v>
      </c>
      <c r="G38" s="271">
        <v>0</v>
      </c>
      <c r="H38" s="272">
        <v>0</v>
      </c>
      <c r="I38" s="259">
        <v>0</v>
      </c>
      <c r="J38" s="260">
        <v>0</v>
      </c>
      <c r="K38" s="259">
        <v>0</v>
      </c>
      <c r="L38" s="260">
        <v>0</v>
      </c>
    </row>
    <row r="39" spans="1:12">
      <c r="A39" s="254">
        <v>29</v>
      </c>
      <c r="B39" s="255" t="s">
        <v>155</v>
      </c>
      <c r="C39" s="256">
        <v>509</v>
      </c>
      <c r="D39" s="257">
        <v>7.07</v>
      </c>
      <c r="E39" s="255">
        <v>1657</v>
      </c>
      <c r="F39" s="257">
        <v>33.619999999999997</v>
      </c>
      <c r="G39" s="256">
        <v>823</v>
      </c>
      <c r="H39" s="257">
        <v>14.09</v>
      </c>
      <c r="I39" s="255">
        <v>856</v>
      </c>
      <c r="J39" s="257">
        <v>12.48</v>
      </c>
      <c r="K39" s="255">
        <v>801</v>
      </c>
      <c r="L39" s="257">
        <v>21.139999999999997</v>
      </c>
    </row>
    <row r="40" spans="1:12">
      <c r="A40" s="258">
        <v>30</v>
      </c>
      <c r="B40" s="259" t="s">
        <v>156</v>
      </c>
      <c r="C40" s="261">
        <v>0</v>
      </c>
      <c r="D40" s="260">
        <v>0</v>
      </c>
      <c r="E40" s="259">
        <v>0</v>
      </c>
      <c r="F40" s="260">
        <v>0</v>
      </c>
      <c r="G40" s="261">
        <v>1193</v>
      </c>
      <c r="H40" s="260">
        <v>215.2054</v>
      </c>
      <c r="I40" s="259">
        <v>1276</v>
      </c>
      <c r="J40" s="260">
        <v>234.9709</v>
      </c>
      <c r="K40" s="259">
        <v>-1276</v>
      </c>
      <c r="L40" s="260">
        <v>-234.9709</v>
      </c>
    </row>
    <row r="41" spans="1:12">
      <c r="A41" s="258">
        <v>31</v>
      </c>
      <c r="B41" s="259" t="s">
        <v>157</v>
      </c>
      <c r="C41" s="261">
        <v>20399</v>
      </c>
      <c r="D41" s="260">
        <v>92.302999999999997</v>
      </c>
      <c r="E41" s="259">
        <v>171289</v>
      </c>
      <c r="F41" s="260">
        <v>422.44580000000002</v>
      </c>
      <c r="G41" s="261">
        <v>111998</v>
      </c>
      <c r="H41" s="260">
        <v>368.68949999999995</v>
      </c>
      <c r="I41" s="259">
        <v>160685</v>
      </c>
      <c r="J41" s="260">
        <v>465.20480000000003</v>
      </c>
      <c r="K41" s="259">
        <v>10604</v>
      </c>
      <c r="L41" s="260">
        <v>-42.759000000000015</v>
      </c>
    </row>
    <row r="42" spans="1:12">
      <c r="A42" s="254">
        <v>32</v>
      </c>
      <c r="B42" s="255" t="s">
        <v>158</v>
      </c>
      <c r="C42" s="256">
        <v>3556</v>
      </c>
      <c r="D42" s="257">
        <v>55.041899999999998</v>
      </c>
      <c r="E42" s="255">
        <v>11177</v>
      </c>
      <c r="F42" s="257">
        <v>235.05680000000001</v>
      </c>
      <c r="G42" s="256">
        <v>12344</v>
      </c>
      <c r="H42" s="257">
        <v>156.09</v>
      </c>
      <c r="I42" s="255">
        <v>13294</v>
      </c>
      <c r="J42" s="257">
        <v>227.95</v>
      </c>
      <c r="K42" s="255">
        <v>-2117</v>
      </c>
      <c r="L42" s="257">
        <v>7.1068000000000211</v>
      </c>
    </row>
    <row r="43" spans="1:12">
      <c r="A43" s="254">
        <v>33</v>
      </c>
      <c r="B43" s="255" t="s">
        <v>159</v>
      </c>
      <c r="C43" s="256">
        <v>1160</v>
      </c>
      <c r="D43" s="257">
        <v>16.034300000000002</v>
      </c>
      <c r="E43" s="255">
        <v>2862</v>
      </c>
      <c r="F43" s="257">
        <v>37.438600000000001</v>
      </c>
      <c r="G43" s="256">
        <v>2536</v>
      </c>
      <c r="H43" s="257">
        <v>29.573400000000003</v>
      </c>
      <c r="I43" s="255">
        <v>2238</v>
      </c>
      <c r="J43" s="257">
        <v>30.011100000000003</v>
      </c>
      <c r="K43" s="255">
        <v>624</v>
      </c>
      <c r="L43" s="257">
        <v>7.4274999999999984</v>
      </c>
    </row>
    <row r="44" spans="1:12">
      <c r="A44" s="254">
        <v>34</v>
      </c>
      <c r="B44" s="255" t="s">
        <v>160</v>
      </c>
      <c r="C44" s="256">
        <v>93861</v>
      </c>
      <c r="D44" s="257">
        <v>236.09869999999998</v>
      </c>
      <c r="E44" s="255">
        <v>31265</v>
      </c>
      <c r="F44" s="257">
        <v>416.501215</v>
      </c>
      <c r="G44" s="256">
        <v>14708</v>
      </c>
      <c r="H44" s="257">
        <v>259.06849999999997</v>
      </c>
      <c r="I44" s="255">
        <v>28728</v>
      </c>
      <c r="J44" s="257">
        <v>396.53539999999998</v>
      </c>
      <c r="K44" s="255">
        <v>2537</v>
      </c>
      <c r="L44" s="257">
        <v>19.965815000000021</v>
      </c>
    </row>
    <row r="45" spans="1:12">
      <c r="A45" s="254">
        <v>35</v>
      </c>
      <c r="B45" s="255" t="s">
        <v>161</v>
      </c>
      <c r="C45" s="256">
        <v>37143</v>
      </c>
      <c r="D45" s="257">
        <v>701.82799999999997</v>
      </c>
      <c r="E45" s="255">
        <v>332363</v>
      </c>
      <c r="F45" s="257">
        <v>2127.5428000000002</v>
      </c>
      <c r="G45" s="256">
        <v>159835</v>
      </c>
      <c r="H45" s="257">
        <v>878.68240000000003</v>
      </c>
      <c r="I45" s="255">
        <v>323418</v>
      </c>
      <c r="J45" s="257">
        <v>1666.2657999999999</v>
      </c>
      <c r="K45" s="255">
        <v>8945</v>
      </c>
      <c r="L45" s="257">
        <v>461.27700000000027</v>
      </c>
    </row>
    <row r="46" spans="1:12">
      <c r="A46" s="254">
        <v>36</v>
      </c>
      <c r="B46" s="255" t="s">
        <v>162</v>
      </c>
      <c r="C46" s="256">
        <v>16</v>
      </c>
      <c r="D46" s="257">
        <v>16.25</v>
      </c>
      <c r="E46" s="255">
        <v>19</v>
      </c>
      <c r="F46" s="257">
        <v>21.360002399999999</v>
      </c>
      <c r="G46" s="256">
        <v>17</v>
      </c>
      <c r="H46" s="257">
        <v>20.27</v>
      </c>
      <c r="I46" s="255">
        <v>22</v>
      </c>
      <c r="J46" s="257">
        <v>27.634899999999998</v>
      </c>
      <c r="K46" s="255">
        <v>-3</v>
      </c>
      <c r="L46" s="257">
        <v>-6.2748975999999992</v>
      </c>
    </row>
    <row r="47" spans="1:12">
      <c r="A47" s="254">
        <v>37</v>
      </c>
      <c r="B47" s="255" t="s">
        <v>45</v>
      </c>
      <c r="C47" s="256">
        <v>23470</v>
      </c>
      <c r="D47" s="257">
        <v>293.1302</v>
      </c>
      <c r="E47" s="255">
        <v>78023</v>
      </c>
      <c r="F47" s="257">
        <v>1524.2058</v>
      </c>
      <c r="G47" s="256">
        <v>92798</v>
      </c>
      <c r="H47" s="257">
        <v>1473.8726000000001</v>
      </c>
      <c r="I47" s="255">
        <v>77404</v>
      </c>
      <c r="J47" s="257">
        <v>1506.8498999999999</v>
      </c>
      <c r="K47" s="255">
        <v>619</v>
      </c>
      <c r="L47" s="257">
        <v>17.35590000000002</v>
      </c>
    </row>
    <row r="48" spans="1:12">
      <c r="A48" s="254">
        <v>38</v>
      </c>
      <c r="B48" s="255" t="s">
        <v>163</v>
      </c>
      <c r="C48" s="256">
        <v>0</v>
      </c>
      <c r="D48" s="257">
        <v>0</v>
      </c>
      <c r="E48" s="255">
        <v>75725</v>
      </c>
      <c r="F48" s="257">
        <v>686.54</v>
      </c>
      <c r="G48" s="256">
        <v>21375</v>
      </c>
      <c r="H48" s="257">
        <v>137.35</v>
      </c>
      <c r="I48" s="255">
        <v>67977</v>
      </c>
      <c r="J48" s="257">
        <v>626.79230000000007</v>
      </c>
      <c r="K48" s="255">
        <v>7748</v>
      </c>
      <c r="L48" s="257">
        <v>59.747699999999895</v>
      </c>
    </row>
    <row r="49" spans="1:12">
      <c r="A49" s="254">
        <v>39</v>
      </c>
      <c r="B49" s="255" t="s">
        <v>164</v>
      </c>
      <c r="C49" s="256">
        <v>11242</v>
      </c>
      <c r="D49" s="257">
        <v>34.400799999999997</v>
      </c>
      <c r="E49" s="255">
        <v>43657</v>
      </c>
      <c r="F49" s="257">
        <v>77.406400000000005</v>
      </c>
      <c r="G49" s="273">
        <v>0</v>
      </c>
      <c r="H49" s="273">
        <v>0</v>
      </c>
      <c r="I49" s="273">
        <v>0</v>
      </c>
      <c r="J49" s="273">
        <v>0</v>
      </c>
      <c r="K49" s="255">
        <v>43657</v>
      </c>
      <c r="L49" s="257">
        <v>77.406400000000005</v>
      </c>
    </row>
    <row r="50" spans="1:12" s="247" customFormat="1" ht="15">
      <c r="A50" s="251"/>
      <c r="B50" s="252" t="s">
        <v>69</v>
      </c>
      <c r="C50" s="262">
        <v>335258</v>
      </c>
      <c r="D50" s="263">
        <v>2247.7374909999999</v>
      </c>
      <c r="E50" s="262">
        <v>1215878</v>
      </c>
      <c r="F50" s="263">
        <v>9069.4569974000005</v>
      </c>
      <c r="G50" s="262">
        <v>731523</v>
      </c>
      <c r="H50" s="263">
        <v>5896.2612000000008</v>
      </c>
      <c r="I50" s="262">
        <v>1047110</v>
      </c>
      <c r="J50" s="263">
        <v>8322.8970000000008</v>
      </c>
      <c r="K50" s="252">
        <v>168768</v>
      </c>
      <c r="L50" s="265">
        <v>746.55999740000038</v>
      </c>
    </row>
    <row r="51" spans="1:12" ht="15">
      <c r="A51" s="251"/>
      <c r="B51" s="252" t="s">
        <v>71</v>
      </c>
      <c r="C51" s="257"/>
      <c r="D51" s="257"/>
      <c r="E51" s="255"/>
      <c r="F51" s="257"/>
      <c r="G51" s="256"/>
      <c r="H51" s="257"/>
      <c r="I51" s="269"/>
      <c r="J51" s="270"/>
      <c r="K51" s="255"/>
      <c r="L51" s="257"/>
    </row>
    <row r="52" spans="1:12" ht="15">
      <c r="A52" s="254">
        <v>40</v>
      </c>
      <c r="B52" s="255" t="s">
        <v>165</v>
      </c>
      <c r="C52" s="256">
        <v>97122</v>
      </c>
      <c r="D52" s="257">
        <v>352.17</v>
      </c>
      <c r="E52" s="269">
        <v>234856</v>
      </c>
      <c r="F52" s="270">
        <v>2781.28</v>
      </c>
      <c r="G52" s="274">
        <v>10097</v>
      </c>
      <c r="H52" s="275">
        <v>109.97</v>
      </c>
      <c r="I52" s="276">
        <v>192351</v>
      </c>
      <c r="J52" s="277">
        <v>1352.88</v>
      </c>
      <c r="K52" s="278">
        <v>42505</v>
      </c>
      <c r="L52" s="279">
        <v>1428.4</v>
      </c>
    </row>
    <row r="53" spans="1:12">
      <c r="A53" s="254">
        <v>41</v>
      </c>
      <c r="B53" s="255" t="s">
        <v>166</v>
      </c>
      <c r="C53" s="256">
        <v>84038</v>
      </c>
      <c r="D53" s="257">
        <v>641.16</v>
      </c>
      <c r="E53" s="255">
        <v>816439</v>
      </c>
      <c r="F53" s="257">
        <v>7336.17</v>
      </c>
      <c r="G53" s="256">
        <v>369454</v>
      </c>
      <c r="H53" s="257">
        <v>2882.29</v>
      </c>
      <c r="I53" s="255">
        <v>816944</v>
      </c>
      <c r="J53" s="257">
        <v>7321.84</v>
      </c>
      <c r="K53" s="278">
        <v>-505</v>
      </c>
      <c r="L53" s="279">
        <v>14.329999999999927</v>
      </c>
    </row>
    <row r="54" spans="1:12">
      <c r="A54" s="254">
        <v>42</v>
      </c>
      <c r="B54" s="255" t="s">
        <v>167</v>
      </c>
      <c r="C54" s="256">
        <v>32312</v>
      </c>
      <c r="D54" s="257">
        <v>381.202</v>
      </c>
      <c r="E54" s="255">
        <v>331508</v>
      </c>
      <c r="F54" s="257">
        <v>3947.2399</v>
      </c>
      <c r="G54" s="256">
        <v>164799</v>
      </c>
      <c r="H54" s="257">
        <v>1782.4978000000001</v>
      </c>
      <c r="I54" s="255">
        <v>321024</v>
      </c>
      <c r="J54" s="257">
        <v>3902.5565999999999</v>
      </c>
      <c r="K54" s="278">
        <v>10484</v>
      </c>
      <c r="L54" s="279">
        <v>44.683300000000145</v>
      </c>
    </row>
    <row r="55" spans="1:12" s="247" customFormat="1" ht="15">
      <c r="A55" s="251"/>
      <c r="B55" s="252" t="s">
        <v>72</v>
      </c>
      <c r="C55" s="262">
        <v>213472</v>
      </c>
      <c r="D55" s="263">
        <v>1374.5319999999999</v>
      </c>
      <c r="E55" s="262">
        <v>1382803</v>
      </c>
      <c r="F55" s="263">
        <v>14064.689900000001</v>
      </c>
      <c r="G55" s="264">
        <v>544350</v>
      </c>
      <c r="H55" s="265">
        <v>4774.7577999999994</v>
      </c>
      <c r="I55" s="280">
        <v>1330319</v>
      </c>
      <c r="J55" s="281">
        <v>12577.276600000001</v>
      </c>
      <c r="K55" s="252">
        <v>52484</v>
      </c>
      <c r="L55" s="265">
        <v>1487.4133000000002</v>
      </c>
    </row>
    <row r="56" spans="1:12" s="247" customFormat="1" ht="15">
      <c r="A56" s="252" t="s">
        <v>232</v>
      </c>
      <c r="B56" s="252"/>
      <c r="C56" s="262">
        <v>1095992</v>
      </c>
      <c r="D56" s="263">
        <v>11421.249581</v>
      </c>
      <c r="E56" s="262">
        <v>5253594</v>
      </c>
      <c r="F56" s="263">
        <v>80336.028497399995</v>
      </c>
      <c r="G56" s="262">
        <v>3031696</v>
      </c>
      <c r="H56" s="263">
        <v>41570.03</v>
      </c>
      <c r="I56" s="262">
        <v>4888363</v>
      </c>
      <c r="J56" s="263">
        <v>76656.941999999995</v>
      </c>
      <c r="K56" s="262">
        <v>365231</v>
      </c>
      <c r="L56" s="263">
        <v>3679.0864974000015</v>
      </c>
    </row>
    <row r="57" spans="1:12" s="247" customFormat="1" ht="15">
      <c r="A57" s="252" t="s">
        <v>233</v>
      </c>
      <c r="B57" s="252"/>
      <c r="C57" s="262">
        <v>882520</v>
      </c>
      <c r="D57" s="263">
        <v>10046.717581000001</v>
      </c>
      <c r="E57" s="262">
        <v>3870791</v>
      </c>
      <c r="F57" s="263">
        <v>66271.338597399998</v>
      </c>
      <c r="G57" s="262">
        <v>2487346</v>
      </c>
      <c r="H57" s="263">
        <v>36795.272199999999</v>
      </c>
      <c r="I57" s="262">
        <v>3558044</v>
      </c>
      <c r="J57" s="263">
        <v>64079.665399999998</v>
      </c>
      <c r="K57" s="262">
        <v>312747</v>
      </c>
      <c r="L57" s="263">
        <v>2191.6731974000013</v>
      </c>
    </row>
    <row r="58" spans="1:12" ht="15">
      <c r="A58" s="251" t="s">
        <v>75</v>
      </c>
      <c r="B58" s="252" t="s">
        <v>76</v>
      </c>
      <c r="C58" s="256"/>
      <c r="D58" s="257"/>
      <c r="E58" s="255"/>
      <c r="F58" s="257"/>
      <c r="G58" s="256"/>
      <c r="H58" s="257"/>
      <c r="I58" s="255"/>
      <c r="J58" s="257"/>
      <c r="K58" s="255"/>
      <c r="L58" s="257"/>
    </row>
    <row r="59" spans="1:12">
      <c r="A59" s="254">
        <v>43</v>
      </c>
      <c r="B59" s="255" t="s">
        <v>168</v>
      </c>
      <c r="C59" s="256">
        <v>0</v>
      </c>
      <c r="D59" s="257">
        <v>0</v>
      </c>
      <c r="E59" s="255">
        <v>0</v>
      </c>
      <c r="F59" s="257">
        <v>0</v>
      </c>
      <c r="G59" s="256">
        <v>0</v>
      </c>
      <c r="H59" s="257">
        <v>0</v>
      </c>
      <c r="I59" s="255">
        <v>0</v>
      </c>
      <c r="J59" s="257">
        <v>0</v>
      </c>
      <c r="K59" s="255">
        <v>0</v>
      </c>
      <c r="L59" s="257">
        <v>0</v>
      </c>
    </row>
    <row r="60" spans="1:12">
      <c r="A60" s="254">
        <v>44</v>
      </c>
      <c r="B60" s="255" t="s">
        <v>169</v>
      </c>
      <c r="C60" s="255">
        <v>607352</v>
      </c>
      <c r="D60" s="257">
        <v>3323.0159000000003</v>
      </c>
      <c r="E60" s="255">
        <v>1956501</v>
      </c>
      <c r="F60" s="257">
        <v>10369.0627</v>
      </c>
      <c r="G60" s="255">
        <v>1590066</v>
      </c>
      <c r="H60" s="257">
        <v>7940.7381999999998</v>
      </c>
      <c r="I60" s="255">
        <v>1613918</v>
      </c>
      <c r="J60" s="257">
        <v>8083.6715000000004</v>
      </c>
      <c r="K60" s="255">
        <v>342583</v>
      </c>
      <c r="L60" s="257">
        <v>2285.3912</v>
      </c>
    </row>
    <row r="61" spans="1:12">
      <c r="A61" s="254">
        <v>45</v>
      </c>
      <c r="B61" s="255" t="s">
        <v>170</v>
      </c>
      <c r="C61" s="255">
        <v>0</v>
      </c>
      <c r="D61" s="257">
        <v>0</v>
      </c>
      <c r="E61" s="255">
        <v>0</v>
      </c>
      <c r="F61" s="257">
        <v>0</v>
      </c>
      <c r="G61" s="255">
        <v>0</v>
      </c>
      <c r="H61" s="257">
        <v>0</v>
      </c>
      <c r="I61" s="255">
        <v>0</v>
      </c>
      <c r="J61" s="257">
        <v>0</v>
      </c>
      <c r="K61" s="255">
        <v>0</v>
      </c>
      <c r="L61" s="257">
        <v>0</v>
      </c>
    </row>
    <row r="62" spans="1:12" s="247" customFormat="1" ht="15">
      <c r="A62" s="251"/>
      <c r="B62" s="252" t="s">
        <v>171</v>
      </c>
      <c r="C62" s="262">
        <v>607352</v>
      </c>
      <c r="D62" s="263">
        <v>3323.0159000000003</v>
      </c>
      <c r="E62" s="262">
        <v>1956501</v>
      </c>
      <c r="F62" s="263">
        <v>10369.0627</v>
      </c>
      <c r="G62" s="262">
        <v>1590066</v>
      </c>
      <c r="H62" s="263">
        <v>7940.7381999999998</v>
      </c>
      <c r="I62" s="262">
        <v>1613918</v>
      </c>
      <c r="J62" s="263">
        <v>8083.6715000000004</v>
      </c>
      <c r="K62" s="252">
        <v>342583</v>
      </c>
      <c r="L62" s="265">
        <v>2285.3912</v>
      </c>
    </row>
    <row r="63" spans="1:12" ht="15">
      <c r="A63" s="251">
        <v>46</v>
      </c>
      <c r="B63" s="252" t="s">
        <v>172</v>
      </c>
      <c r="C63" s="256">
        <v>0</v>
      </c>
      <c r="D63" s="257">
        <v>0</v>
      </c>
      <c r="E63" s="255">
        <v>0</v>
      </c>
      <c r="F63" s="257">
        <v>0</v>
      </c>
      <c r="G63" s="256">
        <v>0</v>
      </c>
      <c r="H63" s="257">
        <v>0</v>
      </c>
      <c r="I63" s="255">
        <v>0</v>
      </c>
      <c r="J63" s="257">
        <v>0</v>
      </c>
      <c r="K63" s="255">
        <v>0</v>
      </c>
      <c r="L63" s="257">
        <v>0</v>
      </c>
    </row>
    <row r="64" spans="1:12" s="247" customFormat="1" ht="15">
      <c r="A64" s="251"/>
      <c r="B64" s="252" t="s">
        <v>78</v>
      </c>
      <c r="C64" s="264">
        <v>0</v>
      </c>
      <c r="D64" s="265">
        <v>0</v>
      </c>
      <c r="E64" s="264">
        <v>0</v>
      </c>
      <c r="F64" s="265">
        <v>0</v>
      </c>
      <c r="G64" s="264">
        <v>0</v>
      </c>
      <c r="H64" s="265">
        <v>0</v>
      </c>
      <c r="I64" s="264">
        <v>0</v>
      </c>
      <c r="J64" s="265">
        <v>0</v>
      </c>
      <c r="K64" s="252">
        <v>0</v>
      </c>
      <c r="L64" s="265">
        <v>0</v>
      </c>
    </row>
    <row r="65" spans="1:12" ht="15">
      <c r="A65" s="251" t="s">
        <v>234</v>
      </c>
      <c r="B65" s="252" t="s">
        <v>80</v>
      </c>
      <c r="C65" s="264"/>
      <c r="D65" s="265"/>
      <c r="E65" s="264"/>
      <c r="F65" s="265"/>
      <c r="G65" s="255"/>
      <c r="H65" s="257"/>
      <c r="I65" s="255"/>
      <c r="J65" s="257"/>
      <c r="K65" s="255"/>
      <c r="L65" s="257"/>
    </row>
    <row r="66" spans="1:12" ht="15">
      <c r="A66" s="282">
        <v>1</v>
      </c>
      <c r="B66" s="283" t="s">
        <v>173</v>
      </c>
      <c r="C66" s="284">
        <v>15232</v>
      </c>
      <c r="D66" s="268">
        <v>43.08</v>
      </c>
      <c r="E66" s="284">
        <v>71583</v>
      </c>
      <c r="F66" s="268">
        <v>87.88</v>
      </c>
      <c r="G66" s="267">
        <v>0</v>
      </c>
      <c r="H66" s="268">
        <v>0</v>
      </c>
      <c r="I66" s="267">
        <v>0</v>
      </c>
      <c r="J66" s="268">
        <v>0</v>
      </c>
      <c r="K66" s="267">
        <v>71583</v>
      </c>
      <c r="L66" s="268">
        <v>87.88</v>
      </c>
    </row>
    <row r="67" spans="1:12" ht="15">
      <c r="A67" s="282">
        <v>2</v>
      </c>
      <c r="B67" s="283" t="s">
        <v>174</v>
      </c>
      <c r="C67" s="284">
        <v>21465</v>
      </c>
      <c r="D67" s="268">
        <v>71.5</v>
      </c>
      <c r="E67" s="284">
        <v>97500</v>
      </c>
      <c r="F67" s="268">
        <v>194.85</v>
      </c>
      <c r="G67" s="267">
        <v>0</v>
      </c>
      <c r="H67" s="268">
        <v>0</v>
      </c>
      <c r="I67" s="267">
        <v>0</v>
      </c>
      <c r="J67" s="268">
        <v>0</v>
      </c>
      <c r="K67" s="267">
        <v>97500</v>
      </c>
      <c r="L67" s="268">
        <v>194.85</v>
      </c>
    </row>
    <row r="68" spans="1:12" s="247" customFormat="1" ht="15">
      <c r="A68" s="282"/>
      <c r="B68" s="283" t="s">
        <v>81</v>
      </c>
      <c r="C68" s="283">
        <v>36697</v>
      </c>
      <c r="D68" s="285">
        <v>114.58</v>
      </c>
      <c r="E68" s="283">
        <v>169083</v>
      </c>
      <c r="F68" s="285">
        <v>282.73</v>
      </c>
      <c r="G68" s="283">
        <v>0</v>
      </c>
      <c r="H68" s="285">
        <v>0</v>
      </c>
      <c r="I68" s="283">
        <v>0</v>
      </c>
      <c r="J68" s="285">
        <v>0</v>
      </c>
      <c r="K68" s="283">
        <v>169083</v>
      </c>
      <c r="L68" s="285">
        <v>282.73</v>
      </c>
    </row>
    <row r="69" spans="1:12" s="247" customFormat="1" ht="15">
      <c r="A69" s="251"/>
      <c r="B69" s="252" t="s">
        <v>235</v>
      </c>
      <c r="C69" s="264">
        <v>1740041</v>
      </c>
      <c r="D69" s="265">
        <v>14858.845481</v>
      </c>
      <c r="E69" s="264">
        <v>7379178</v>
      </c>
      <c r="F69" s="265">
        <v>90987.821197399986</v>
      </c>
      <c r="G69" s="264">
        <v>4621762</v>
      </c>
      <c r="H69" s="265">
        <v>49510.768199999999</v>
      </c>
      <c r="I69" s="264">
        <v>6502281</v>
      </c>
      <c r="J69" s="265">
        <v>87745.32</v>
      </c>
      <c r="K69" s="264">
        <v>876897</v>
      </c>
      <c r="L69" s="265">
        <v>3242.5</v>
      </c>
    </row>
  </sheetData>
  <mergeCells count="13">
    <mergeCell ref="G5:H5"/>
    <mergeCell ref="I5:J5"/>
    <mergeCell ref="K5:L5"/>
    <mergeCell ref="A1:L1"/>
    <mergeCell ref="A2:L2"/>
    <mergeCell ref="A3:L3"/>
    <mergeCell ref="A4:A5"/>
    <mergeCell ref="B4:B5"/>
    <mergeCell ref="C4:F4"/>
    <mergeCell ref="G4:J4"/>
    <mergeCell ref="K4:L4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Anx 1(a)</vt:lpstr>
      <vt:lpstr>Anx 4 (a)</vt:lpstr>
      <vt:lpstr>Anx 4 (b)</vt:lpstr>
      <vt:lpstr>Anx 5</vt:lpstr>
      <vt:lpstr>Anx 6</vt:lpstr>
      <vt:lpstr>Anx 7</vt:lpstr>
      <vt:lpstr>Anx 8</vt:lpstr>
      <vt:lpstr>Anx 9</vt:lpstr>
      <vt:lpstr>Anx 10</vt:lpstr>
      <vt:lpstr>Anx 10 (a)</vt:lpstr>
      <vt:lpstr>Anx 10 (b)</vt:lpstr>
      <vt:lpstr>Anx 10 (c)</vt:lpstr>
      <vt:lpstr>Anx 11</vt:lpstr>
      <vt:lpstr>Anx 12</vt:lpstr>
      <vt:lpstr>Anx 13</vt:lpstr>
      <vt:lpstr>Anx 14</vt:lpstr>
      <vt:lpstr>Anx 15 (a)</vt:lpstr>
      <vt:lpstr>Anx 15 (b)</vt:lpstr>
      <vt:lpstr>Anx 16(a)</vt:lpstr>
      <vt:lpstr>Anx 16 (b)</vt:lpstr>
      <vt:lpstr>Anx 16 (c)</vt:lpstr>
      <vt:lpstr>Anx 17</vt:lpstr>
      <vt:lpstr>Anx 19</vt:lpstr>
      <vt:lpstr>Anx 21</vt:lpstr>
      <vt:lpstr>Anx 22</vt:lpstr>
      <vt:lpstr>Anx 33</vt:lpstr>
      <vt:lpstr>Anx 34(a) &amp; 34(b)</vt:lpstr>
      <vt:lpstr>Anx 35 (a)</vt:lpstr>
      <vt:lpstr>Anx 35 (b)</vt:lpstr>
      <vt:lpstr>Anx 35 (c)</vt:lpstr>
      <vt:lpstr>Anx 36</vt:lpstr>
      <vt:lpstr>Anx 36(a)</vt:lpstr>
      <vt:lpstr>Anx 37</vt:lpstr>
      <vt:lpstr>Anx 38</vt:lpstr>
      <vt:lpstr>Anx 39</vt:lpstr>
      <vt:lpstr>Anx 40</vt:lpstr>
      <vt:lpstr>Anx 41</vt:lpstr>
      <vt:lpstr>Anx 42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2018-10-06T11:13:24Z</dcterms:modified>
</cp:coreProperties>
</file>